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 tabRatio="500" firstSheet="19" activeTab="19"/>
  </bookViews>
  <sheets>
    <sheet name="хим состав блюд" sheetId="1" r:id="rId1"/>
    <sheet name="88 руб с 02.09.24" sheetId="2" r:id="rId2"/>
    <sheet name="85 руб с 02.09.24" sheetId="3" r:id="rId3"/>
    <sheet name="1-4кл ОВЗ 170руб с 02.09.24" sheetId="4" r:id="rId4"/>
    <sheet name="5-11 ОВЗ 125руб  с 02.09.24" sheetId="5" r:id="rId5"/>
    <sheet name="90 руб мобилиз 5-11" sheetId="6" r:id="rId6"/>
    <sheet name="Сводное" sheetId="7" r:id="rId7"/>
    <sheet name="сводное с 14.10" sheetId="17" r:id="rId8"/>
    <sheet name="замены" sheetId="8" r:id="rId9"/>
    <sheet name="дети 13 шк " sheetId="9" r:id="rId10"/>
    <sheet name="Лист1" sheetId="10" r:id="rId11"/>
    <sheet name="Лист2" sheetId="11" r:id="rId12"/>
    <sheet name="Лист3" sheetId="12" r:id="rId13"/>
    <sheet name="Лист4" sheetId="13" r:id="rId14"/>
    <sheet name="Лист5" sheetId="14" r:id="rId15"/>
    <sheet name="Лист15" sheetId="15" r:id="rId16"/>
    <sheet name="Лист6" sheetId="16" r:id="rId17"/>
    <sheet name="22 шк меню аллергика" sheetId="18" r:id="rId18"/>
    <sheet name="меню с гор и выходом 100" sheetId="20" r:id="rId19"/>
    <sheet name="1-4 кл с 13.01.25" sheetId="21" r:id="rId20"/>
    <sheet name="1-4 кл. ОВЗ" sheetId="22" r:id="rId2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1" i="22" l="1"/>
  <c r="F141" i="22"/>
  <c r="E141" i="22"/>
  <c r="D141" i="22"/>
  <c r="C141" i="22"/>
  <c r="G123" i="22"/>
  <c r="F123" i="22"/>
  <c r="E123" i="22"/>
  <c r="D123" i="22"/>
  <c r="G62" i="21"/>
  <c r="G84" i="22"/>
  <c r="F84" i="22"/>
  <c r="E84" i="22"/>
  <c r="D84" i="22"/>
  <c r="G66" i="22"/>
  <c r="F66" i="22"/>
  <c r="E66" i="22"/>
  <c r="D66" i="22"/>
  <c r="C66" i="22"/>
  <c r="C75" i="22" s="1"/>
  <c r="G50" i="22"/>
  <c r="F50" i="22"/>
  <c r="E50" i="22"/>
  <c r="D50" i="22"/>
  <c r="G33" i="22"/>
  <c r="F33" i="22"/>
  <c r="E33" i="22"/>
  <c r="D33" i="22"/>
  <c r="C33" i="22"/>
  <c r="G21" i="21"/>
  <c r="F21" i="21"/>
  <c r="E21" i="21"/>
  <c r="D21" i="21"/>
  <c r="C21" i="21"/>
  <c r="G180" i="22" l="1"/>
  <c r="F180" i="22"/>
  <c r="E180" i="22"/>
  <c r="D180" i="22"/>
  <c r="F143" i="22"/>
  <c r="E143" i="22"/>
  <c r="D143" i="22"/>
  <c r="L143" i="22"/>
  <c r="K143" i="22"/>
  <c r="J143" i="22"/>
  <c r="I143" i="22"/>
  <c r="C132" i="22"/>
  <c r="F35" i="22"/>
  <c r="E35" i="22"/>
  <c r="D35" i="22"/>
  <c r="G35" i="22"/>
  <c r="C113" i="22"/>
  <c r="F40" i="22" l="1"/>
  <c r="E40" i="22"/>
  <c r="D40" i="22"/>
  <c r="L35" i="22"/>
  <c r="K35" i="22"/>
  <c r="J35" i="22"/>
  <c r="I35" i="22"/>
  <c r="E23" i="22"/>
  <c r="D23" i="22"/>
  <c r="C187" i="22"/>
  <c r="C41" i="22"/>
  <c r="C24" i="22"/>
  <c r="G178" i="22"/>
  <c r="F178" i="22"/>
  <c r="E178" i="22"/>
  <c r="D178" i="22"/>
  <c r="G186" i="22"/>
  <c r="F186" i="22"/>
  <c r="E186" i="22"/>
  <c r="D186" i="22"/>
  <c r="G160" i="22"/>
  <c r="F160" i="22"/>
  <c r="E160" i="22"/>
  <c r="D160" i="22"/>
  <c r="C160" i="22"/>
  <c r="C169" i="22" s="1"/>
  <c r="G168" i="22"/>
  <c r="F168" i="22"/>
  <c r="E168" i="22"/>
  <c r="D168" i="22"/>
  <c r="C151" i="22"/>
  <c r="G150" i="22"/>
  <c r="F150" i="22"/>
  <c r="E150" i="22"/>
  <c r="D150" i="22"/>
  <c r="G131" i="22"/>
  <c r="F131" i="22"/>
  <c r="E131" i="22"/>
  <c r="D131" i="22"/>
  <c r="G103" i="22"/>
  <c r="F103" i="22"/>
  <c r="E103" i="22"/>
  <c r="D103" i="22"/>
  <c r="G112" i="22"/>
  <c r="F112" i="22"/>
  <c r="E112" i="22"/>
  <c r="D112" i="22"/>
  <c r="C93" i="22"/>
  <c r="G92" i="22"/>
  <c r="G93" i="22" s="1"/>
  <c r="F92" i="22"/>
  <c r="E92" i="22"/>
  <c r="D92" i="22"/>
  <c r="G74" i="22"/>
  <c r="G75" i="22" s="1"/>
  <c r="F74" i="22"/>
  <c r="F75" i="22" s="1"/>
  <c r="E74" i="22"/>
  <c r="E75" i="22" s="1"/>
  <c r="D74" i="22"/>
  <c r="D75" i="22" s="1"/>
  <c r="C58" i="22"/>
  <c r="G57" i="22"/>
  <c r="F57" i="22"/>
  <c r="E57" i="22"/>
  <c r="D57" i="22"/>
  <c r="G40" i="22"/>
  <c r="G15" i="22"/>
  <c r="F15" i="22"/>
  <c r="E15" i="22"/>
  <c r="D15" i="22"/>
  <c r="G23" i="22"/>
  <c r="F23" i="22"/>
  <c r="G132" i="22" l="1"/>
  <c r="F169" i="22"/>
  <c r="G169" i="22"/>
  <c r="G187" i="22"/>
  <c r="G58" i="22"/>
  <c r="D169" i="22"/>
  <c r="G41" i="22"/>
  <c r="F151" i="22"/>
  <c r="F187" i="22"/>
  <c r="D187" i="22"/>
  <c r="E169" i="22"/>
  <c r="E187" i="22"/>
  <c r="G151" i="22"/>
  <c r="E113" i="22"/>
  <c r="E132" i="22"/>
  <c r="D151" i="22"/>
  <c r="E151" i="22"/>
  <c r="F93" i="22"/>
  <c r="F132" i="22"/>
  <c r="E93" i="22"/>
  <c r="D132" i="22"/>
  <c r="D113" i="22"/>
  <c r="F113" i="22"/>
  <c r="G113" i="22"/>
  <c r="E58" i="22"/>
  <c r="D93" i="22"/>
  <c r="F58" i="22"/>
  <c r="D58" i="22"/>
  <c r="G24" i="22"/>
  <c r="D24" i="22"/>
  <c r="D41" i="22"/>
  <c r="E24" i="22"/>
  <c r="E41" i="22"/>
  <c r="F24" i="22"/>
  <c r="F41" i="22"/>
  <c r="F86" i="21"/>
  <c r="E86" i="21"/>
  <c r="D86" i="21"/>
  <c r="G78" i="21"/>
  <c r="F78" i="21"/>
  <c r="C78" i="21"/>
  <c r="C70" i="21"/>
  <c r="D36" i="21"/>
  <c r="E36" i="21"/>
  <c r="F36" i="21"/>
  <c r="C36" i="21"/>
  <c r="E29" i="21"/>
  <c r="T123" i="20"/>
  <c r="P123" i="20"/>
  <c r="T114" i="20"/>
  <c r="S114" i="20"/>
  <c r="P114" i="20"/>
  <c r="T105" i="20"/>
  <c r="P105" i="20"/>
  <c r="T96" i="20"/>
  <c r="P96" i="20"/>
  <c r="T87" i="20"/>
  <c r="P87" i="20"/>
  <c r="T77" i="20"/>
  <c r="S77" i="20"/>
  <c r="P77" i="20"/>
  <c r="D62" i="21" l="1"/>
  <c r="D29" i="21"/>
  <c r="F29" i="21"/>
  <c r="G29" i="21"/>
  <c r="G86" i="21"/>
  <c r="E78" i="21"/>
  <c r="D78" i="21"/>
  <c r="G70" i="21"/>
  <c r="F70" i="21"/>
  <c r="E70" i="21"/>
  <c r="D70" i="21"/>
  <c r="F62" i="21"/>
  <c r="E62" i="21"/>
  <c r="G53" i="21"/>
  <c r="F53" i="21"/>
  <c r="E53" i="21"/>
  <c r="D53" i="21"/>
  <c r="G36" i="21"/>
  <c r="G44" i="21"/>
  <c r="F44" i="21"/>
  <c r="E44" i="21"/>
  <c r="D44" i="21"/>
  <c r="G13" i="21"/>
  <c r="F13" i="21"/>
  <c r="E13" i="21"/>
  <c r="D13" i="21"/>
  <c r="G147" i="20" l="1"/>
  <c r="F147" i="20"/>
  <c r="H23" i="20" l="1"/>
  <c r="G23" i="20"/>
  <c r="D87" i="20" l="1"/>
  <c r="C87" i="20"/>
  <c r="B87" i="20"/>
  <c r="D96" i="20"/>
  <c r="D123" i="20" l="1"/>
  <c r="C123" i="20"/>
  <c r="H137" i="20" l="1"/>
  <c r="F137" i="20"/>
  <c r="U123" i="20"/>
  <c r="L115" i="20"/>
  <c r="K115" i="20"/>
  <c r="H114" i="20"/>
  <c r="G114" i="20"/>
  <c r="D114" i="20"/>
  <c r="C114" i="20"/>
  <c r="L105" i="20"/>
  <c r="H105" i="20"/>
  <c r="G105" i="20"/>
  <c r="D105" i="20"/>
  <c r="L96" i="20"/>
  <c r="H96" i="20"/>
  <c r="L87" i="20"/>
  <c r="H87" i="20"/>
  <c r="L77" i="20"/>
  <c r="K77" i="20"/>
  <c r="H77" i="20"/>
  <c r="G77" i="20"/>
  <c r="D77" i="20"/>
  <c r="C77" i="20"/>
  <c r="T60" i="20"/>
  <c r="U60" i="20" s="1"/>
  <c r="P60" i="20"/>
  <c r="H147" i="20"/>
  <c r="D60" i="20"/>
  <c r="C60" i="20"/>
  <c r="L50" i="20"/>
  <c r="H50" i="20"/>
  <c r="G50" i="20"/>
  <c r="D50" i="20"/>
  <c r="T41" i="20"/>
  <c r="S41" i="20"/>
  <c r="P41" i="20"/>
  <c r="L41" i="20"/>
  <c r="K41" i="20"/>
  <c r="H41" i="20"/>
  <c r="G41" i="20"/>
  <c r="D41" i="20"/>
  <c r="C41" i="20"/>
  <c r="B41" i="20"/>
  <c r="T32" i="20"/>
  <c r="P32" i="20"/>
  <c r="L32" i="20"/>
  <c r="H32" i="20"/>
  <c r="G32" i="20"/>
  <c r="D32" i="20"/>
  <c r="C32" i="20"/>
  <c r="T23" i="20"/>
  <c r="P23" i="20"/>
  <c r="L23" i="20"/>
  <c r="D23" i="20"/>
  <c r="C23" i="20"/>
  <c r="T14" i="20"/>
  <c r="P14" i="20"/>
  <c r="O14" i="20"/>
  <c r="L14" i="20"/>
  <c r="H14" i="20"/>
  <c r="G14" i="20"/>
  <c r="D14" i="20"/>
  <c r="C14" i="20"/>
  <c r="U23" i="20" l="1"/>
  <c r="U41" i="20"/>
  <c r="U32" i="20"/>
  <c r="U14" i="20"/>
  <c r="U105" i="20"/>
  <c r="U96" i="20"/>
  <c r="U114" i="20"/>
  <c r="U77" i="20"/>
  <c r="U87" i="20"/>
  <c r="H153" i="17" l="1"/>
  <c r="G153" i="17"/>
  <c r="H74" i="18" l="1"/>
  <c r="H65" i="18" l="1"/>
  <c r="C94" i="18"/>
  <c r="C85" i="18"/>
  <c r="D74" i="18"/>
  <c r="C74" i="18"/>
  <c r="B74" i="18"/>
  <c r="C65" i="18"/>
  <c r="C15" i="18"/>
  <c r="C55" i="18"/>
  <c r="C104" i="18"/>
  <c r="C24" i="18"/>
  <c r="C34" i="18"/>
  <c r="C47" i="18"/>
  <c r="G47" i="18"/>
  <c r="H105" i="18"/>
  <c r="H94" i="18"/>
  <c r="H85" i="18"/>
  <c r="H55" i="18"/>
  <c r="H47" i="18"/>
  <c r="H34" i="18"/>
  <c r="H24" i="18"/>
  <c r="H15" i="18"/>
  <c r="D104" i="18" l="1"/>
  <c r="D85" i="18"/>
  <c r="B85" i="18"/>
  <c r="D65" i="18"/>
  <c r="D55" i="18"/>
  <c r="B55" i="18"/>
  <c r="D47" i="18"/>
  <c r="B34" i="18"/>
  <c r="D34" i="18"/>
  <c r="D24" i="18"/>
  <c r="D15" i="18"/>
  <c r="G105" i="18"/>
  <c r="G94" i="18"/>
  <c r="H142" i="17" l="1"/>
  <c r="T130" i="17"/>
  <c r="P130" i="17"/>
  <c r="U130" i="17" s="1"/>
  <c r="D130" i="17"/>
  <c r="C130" i="17"/>
  <c r="L122" i="17"/>
  <c r="K122" i="17"/>
  <c r="T121" i="17"/>
  <c r="S121" i="17"/>
  <c r="P121" i="17"/>
  <c r="H121" i="17"/>
  <c r="G121" i="17"/>
  <c r="D121" i="17"/>
  <c r="C121" i="17"/>
  <c r="T112" i="17"/>
  <c r="S112" i="17"/>
  <c r="P112" i="17"/>
  <c r="L112" i="17"/>
  <c r="K112" i="17"/>
  <c r="H112" i="17"/>
  <c r="G112" i="17"/>
  <c r="D112" i="17"/>
  <c r="C112" i="17"/>
  <c r="B112" i="17"/>
  <c r="T103" i="17"/>
  <c r="P103" i="17"/>
  <c r="U103" i="17" s="1"/>
  <c r="L103" i="17"/>
  <c r="H103" i="17"/>
  <c r="G103" i="17"/>
  <c r="F103" i="17"/>
  <c r="D103" i="17"/>
  <c r="C103" i="17"/>
  <c r="T93" i="17"/>
  <c r="P93" i="17"/>
  <c r="U93" i="17" s="1"/>
  <c r="L93" i="17"/>
  <c r="H93" i="17"/>
  <c r="G93" i="17"/>
  <c r="F93" i="17"/>
  <c r="D93" i="17"/>
  <c r="C93" i="17"/>
  <c r="B93" i="17"/>
  <c r="T83" i="17"/>
  <c r="S83" i="17"/>
  <c r="P83" i="17"/>
  <c r="L83" i="17"/>
  <c r="K83" i="17"/>
  <c r="H83" i="17"/>
  <c r="G83" i="17"/>
  <c r="D83" i="17"/>
  <c r="C83" i="17"/>
  <c r="T65" i="17"/>
  <c r="S65" i="17"/>
  <c r="R65" i="17"/>
  <c r="P65" i="17"/>
  <c r="U65" i="17" s="1"/>
  <c r="H65" i="17"/>
  <c r="G65" i="17"/>
  <c r="F65" i="17"/>
  <c r="D65" i="17"/>
  <c r="C65" i="17"/>
  <c r="T55" i="17"/>
  <c r="P55" i="17"/>
  <c r="O55" i="17"/>
  <c r="L54" i="17"/>
  <c r="H54" i="17"/>
  <c r="G54" i="17"/>
  <c r="D54" i="17"/>
  <c r="C54" i="17"/>
  <c r="B54" i="17"/>
  <c r="T44" i="17"/>
  <c r="S44" i="17"/>
  <c r="P44" i="17"/>
  <c r="L44" i="17"/>
  <c r="K44" i="17"/>
  <c r="H44" i="17"/>
  <c r="G44" i="17"/>
  <c r="D44" i="17"/>
  <c r="C44" i="17"/>
  <c r="B44" i="17"/>
  <c r="T34" i="17"/>
  <c r="P34" i="17"/>
  <c r="U34" i="17" s="1"/>
  <c r="L34" i="17"/>
  <c r="H34" i="17"/>
  <c r="G34" i="17"/>
  <c r="D34" i="17"/>
  <c r="C34" i="17"/>
  <c r="B34" i="17"/>
  <c r="O31" i="17"/>
  <c r="T24" i="17"/>
  <c r="P24" i="17"/>
  <c r="L24" i="17"/>
  <c r="H24" i="17"/>
  <c r="G24" i="17"/>
  <c r="D24" i="17"/>
  <c r="C24" i="17"/>
  <c r="T14" i="17"/>
  <c r="P14" i="17"/>
  <c r="O14" i="17"/>
  <c r="L14" i="17"/>
  <c r="H14" i="17"/>
  <c r="G14" i="17"/>
  <c r="D14" i="17"/>
  <c r="C14" i="17"/>
  <c r="U83" i="17" l="1"/>
  <c r="U24" i="17"/>
  <c r="U55" i="17"/>
  <c r="U121" i="17"/>
  <c r="U44" i="17"/>
  <c r="U112" i="17"/>
  <c r="U14" i="17"/>
  <c r="D78" i="16"/>
  <c r="D58" i="16"/>
  <c r="D30" i="10"/>
  <c r="D39" i="16"/>
  <c r="D18" i="16"/>
  <c r="D57" i="15"/>
  <c r="D47" i="15"/>
  <c r="D38" i="15"/>
  <c r="D29" i="15"/>
  <c r="D16" i="15"/>
  <c r="W49" i="14"/>
  <c r="C49" i="14"/>
  <c r="R48" i="14"/>
  <c r="M48" i="14"/>
  <c r="H48" i="14"/>
  <c r="W40" i="14"/>
  <c r="C40" i="14"/>
  <c r="B40" i="14"/>
  <c r="R39" i="14"/>
  <c r="Q39" i="14"/>
  <c r="H39" i="14"/>
  <c r="M38" i="14"/>
  <c r="W31" i="14"/>
  <c r="C31" i="14"/>
  <c r="B31" i="14"/>
  <c r="Q30" i="14"/>
  <c r="H30" i="14"/>
  <c r="M29" i="14"/>
  <c r="W22" i="14"/>
  <c r="R20" i="14"/>
  <c r="Q20" i="14"/>
  <c r="M20" i="14"/>
  <c r="H20" i="14"/>
  <c r="C10" i="14"/>
  <c r="B10" i="14"/>
  <c r="W9" i="14"/>
  <c r="H9" i="14"/>
  <c r="R8" i="14"/>
  <c r="Q8" i="14"/>
  <c r="M8" i="14"/>
  <c r="D52" i="13"/>
  <c r="D42" i="13"/>
  <c r="C42" i="13"/>
  <c r="C34" i="13"/>
  <c r="D26" i="13"/>
  <c r="C26" i="13"/>
  <c r="D14" i="13"/>
  <c r="C14" i="13"/>
  <c r="D54" i="12"/>
  <c r="D43" i="12"/>
  <c r="D34" i="12"/>
  <c r="D26" i="12"/>
  <c r="D14" i="12"/>
  <c r="D54" i="11"/>
  <c r="D44" i="11"/>
  <c r="D35" i="11"/>
  <c r="D25" i="11"/>
  <c r="D26" i="11" s="1"/>
  <c r="D15" i="11"/>
  <c r="D58" i="10"/>
  <c r="D48" i="10"/>
  <c r="C48" i="10"/>
  <c r="D39" i="10"/>
  <c r="C39" i="10"/>
  <c r="D18" i="10"/>
  <c r="C18" i="10"/>
  <c r="W249" i="8"/>
  <c r="C249" i="8"/>
  <c r="R248" i="8"/>
  <c r="M248" i="8"/>
  <c r="H248" i="8"/>
  <c r="W239" i="8"/>
  <c r="C239" i="8"/>
  <c r="B239" i="8"/>
  <c r="R238" i="8"/>
  <c r="Q238" i="8"/>
  <c r="H238" i="8"/>
  <c r="M237" i="8"/>
  <c r="W230" i="8"/>
  <c r="C230" i="8"/>
  <c r="B230" i="8"/>
  <c r="Q229" i="8"/>
  <c r="H229" i="8"/>
  <c r="M228" i="8"/>
  <c r="W221" i="8"/>
  <c r="R218" i="8"/>
  <c r="Q218" i="8"/>
  <c r="M218" i="8"/>
  <c r="H218" i="8"/>
  <c r="C209" i="8"/>
  <c r="B209" i="8"/>
  <c r="W208" i="8"/>
  <c r="R207" i="8"/>
  <c r="Q207" i="8"/>
  <c r="H207" i="8"/>
  <c r="M206" i="8"/>
  <c r="AB198" i="8"/>
  <c r="C152" i="8"/>
  <c r="W151" i="8"/>
  <c r="R150" i="8"/>
  <c r="M150" i="8"/>
  <c r="H150" i="8"/>
  <c r="AB147" i="8"/>
  <c r="AA147" i="8"/>
  <c r="W141" i="8"/>
  <c r="C141" i="8"/>
  <c r="B141" i="8"/>
  <c r="R140" i="8"/>
  <c r="Q140" i="8"/>
  <c r="H140" i="8"/>
  <c r="M139" i="8"/>
  <c r="AB138" i="8"/>
  <c r="AA138" i="8"/>
  <c r="W132" i="8"/>
  <c r="C132" i="8"/>
  <c r="B132" i="8"/>
  <c r="Q131" i="8"/>
  <c r="H131" i="8"/>
  <c r="M130" i="8"/>
  <c r="W123" i="8"/>
  <c r="C121" i="8"/>
  <c r="B121" i="8"/>
  <c r="R120" i="8"/>
  <c r="Q120" i="8"/>
  <c r="M120" i="8"/>
  <c r="H120" i="8"/>
  <c r="AB110" i="8"/>
  <c r="AA110" i="8"/>
  <c r="W110" i="8"/>
  <c r="R109" i="8"/>
  <c r="Q109" i="8"/>
  <c r="H109" i="8"/>
  <c r="C109" i="8"/>
  <c r="B109" i="8"/>
  <c r="M108" i="8"/>
  <c r="C94" i="8"/>
  <c r="C84" i="8"/>
  <c r="B84" i="8"/>
  <c r="B76" i="8"/>
  <c r="C68" i="8"/>
  <c r="B68" i="8"/>
  <c r="C58" i="8"/>
  <c r="B58" i="8"/>
  <c r="C47" i="8"/>
  <c r="C38" i="8"/>
  <c r="C31" i="8"/>
  <c r="C24" i="8"/>
  <c r="C14" i="8"/>
  <c r="C5" i="8"/>
  <c r="H138" i="7"/>
  <c r="G138" i="7"/>
  <c r="F138" i="7"/>
  <c r="T129" i="7"/>
  <c r="P129" i="7"/>
  <c r="U129" i="7" s="1"/>
  <c r="D129" i="7"/>
  <c r="C129" i="7"/>
  <c r="L121" i="7"/>
  <c r="K121" i="7"/>
  <c r="T120" i="7"/>
  <c r="S120" i="7"/>
  <c r="P120" i="7"/>
  <c r="U120" i="7" s="1"/>
  <c r="H120" i="7"/>
  <c r="G120" i="7"/>
  <c r="D120" i="7"/>
  <c r="C120" i="7"/>
  <c r="T111" i="7"/>
  <c r="S111" i="7"/>
  <c r="P111" i="7"/>
  <c r="U111" i="7" s="1"/>
  <c r="L111" i="7"/>
  <c r="K111" i="7"/>
  <c r="H111" i="7"/>
  <c r="G111" i="7"/>
  <c r="D111" i="7"/>
  <c r="C111" i="7"/>
  <c r="B111" i="7"/>
  <c r="T102" i="7"/>
  <c r="P102" i="7"/>
  <c r="U102" i="7" s="1"/>
  <c r="L102" i="7"/>
  <c r="H102" i="7"/>
  <c r="G102" i="7"/>
  <c r="F102" i="7"/>
  <c r="D102" i="7"/>
  <c r="C102" i="7"/>
  <c r="T92" i="7"/>
  <c r="P92" i="7"/>
  <c r="U92" i="7" s="1"/>
  <c r="L92" i="7"/>
  <c r="H92" i="7"/>
  <c r="G92" i="7"/>
  <c r="F92" i="7"/>
  <c r="D92" i="7"/>
  <c r="C92" i="7"/>
  <c r="B92" i="7"/>
  <c r="T82" i="7"/>
  <c r="S82" i="7"/>
  <c r="W82" i="7" s="1"/>
  <c r="P82" i="7"/>
  <c r="L82" i="7"/>
  <c r="K82" i="7"/>
  <c r="H82" i="7"/>
  <c r="G82" i="7"/>
  <c r="D82" i="7"/>
  <c r="C82" i="7"/>
  <c r="T65" i="7"/>
  <c r="P65" i="7"/>
  <c r="H65" i="7"/>
  <c r="G65" i="7"/>
  <c r="F65" i="7"/>
  <c r="D65" i="7"/>
  <c r="C65" i="7"/>
  <c r="T55" i="7"/>
  <c r="P55" i="7"/>
  <c r="O55" i="7"/>
  <c r="L54" i="7"/>
  <c r="H54" i="7"/>
  <c r="G54" i="7"/>
  <c r="D54" i="7"/>
  <c r="C54" i="7"/>
  <c r="B54" i="7"/>
  <c r="T44" i="7"/>
  <c r="S44" i="7"/>
  <c r="P44" i="7"/>
  <c r="U44" i="7" s="1"/>
  <c r="L44" i="7"/>
  <c r="K44" i="7"/>
  <c r="H44" i="7"/>
  <c r="G44" i="7"/>
  <c r="D44" i="7"/>
  <c r="C44" i="7"/>
  <c r="B44" i="7"/>
  <c r="T34" i="7"/>
  <c r="P34" i="7"/>
  <c r="U34" i="7" s="1"/>
  <c r="L34" i="7"/>
  <c r="H34" i="7"/>
  <c r="G34" i="7"/>
  <c r="D34" i="7"/>
  <c r="C34" i="7"/>
  <c r="B34" i="7"/>
  <c r="O31" i="7"/>
  <c r="U24" i="7"/>
  <c r="T24" i="7"/>
  <c r="P24" i="7"/>
  <c r="L24" i="7"/>
  <c r="H24" i="7"/>
  <c r="G24" i="7"/>
  <c r="D24" i="7"/>
  <c r="C24" i="7"/>
  <c r="U14" i="7"/>
  <c r="T14" i="7"/>
  <c r="P14" i="7"/>
  <c r="O14" i="7"/>
  <c r="L14" i="7"/>
  <c r="H14" i="7"/>
  <c r="G14" i="7"/>
  <c r="D14" i="7"/>
  <c r="C14" i="7"/>
  <c r="G114" i="6"/>
  <c r="F114" i="6"/>
  <c r="E114" i="6"/>
  <c r="D114" i="6"/>
  <c r="C114" i="6"/>
  <c r="G104" i="6"/>
  <c r="F104" i="6"/>
  <c r="E104" i="6"/>
  <c r="D104" i="6"/>
  <c r="C104" i="6"/>
  <c r="G94" i="6"/>
  <c r="F94" i="6"/>
  <c r="E94" i="6"/>
  <c r="D94" i="6"/>
  <c r="G85" i="6"/>
  <c r="F85" i="6"/>
  <c r="E85" i="6"/>
  <c r="D85" i="6"/>
  <c r="G77" i="6"/>
  <c r="F77" i="6"/>
  <c r="E77" i="6"/>
  <c r="D77" i="6"/>
  <c r="C77" i="6"/>
  <c r="G68" i="6"/>
  <c r="F68" i="6"/>
  <c r="E68" i="6"/>
  <c r="D68" i="6"/>
  <c r="G57" i="6"/>
  <c r="F57" i="6"/>
  <c r="E57" i="6"/>
  <c r="D57" i="6"/>
  <c r="C57" i="6"/>
  <c r="G48" i="6"/>
  <c r="F48" i="6"/>
  <c r="E48" i="6"/>
  <c r="D48" i="6"/>
  <c r="G40" i="6"/>
  <c r="F40" i="6"/>
  <c r="E40" i="6"/>
  <c r="D40" i="6"/>
  <c r="G32" i="6"/>
  <c r="F32" i="6"/>
  <c r="E32" i="6"/>
  <c r="D32" i="6"/>
  <c r="G24" i="6"/>
  <c r="F24" i="6"/>
  <c r="E24" i="6"/>
  <c r="D24" i="6"/>
  <c r="G15" i="6"/>
  <c r="F15" i="6"/>
  <c r="E15" i="6"/>
  <c r="D15" i="6"/>
  <c r="C15" i="6"/>
  <c r="G232" i="5"/>
  <c r="F232" i="5"/>
  <c r="E232" i="5"/>
  <c r="D232" i="5"/>
  <c r="G222" i="5"/>
  <c r="F222" i="5"/>
  <c r="E222" i="5"/>
  <c r="D222" i="5"/>
  <c r="C222" i="5"/>
  <c r="C233" i="5" s="1"/>
  <c r="C213" i="5"/>
  <c r="G212" i="5"/>
  <c r="F212" i="5"/>
  <c r="E212" i="5"/>
  <c r="D212" i="5"/>
  <c r="G204" i="5"/>
  <c r="F204" i="5"/>
  <c r="E204" i="5"/>
  <c r="D204" i="5"/>
  <c r="G187" i="5"/>
  <c r="F187" i="5"/>
  <c r="E187" i="5"/>
  <c r="D187" i="5"/>
  <c r="G178" i="5"/>
  <c r="F178" i="5"/>
  <c r="E178" i="5"/>
  <c r="D178" i="5"/>
  <c r="G167" i="5"/>
  <c r="F167" i="5"/>
  <c r="E167" i="5"/>
  <c r="D167" i="5"/>
  <c r="G157" i="5"/>
  <c r="F157" i="5"/>
  <c r="E157" i="5"/>
  <c r="D157" i="5"/>
  <c r="G148" i="5"/>
  <c r="F148" i="5"/>
  <c r="E148" i="5"/>
  <c r="D148" i="5"/>
  <c r="G139" i="5"/>
  <c r="F139" i="5"/>
  <c r="E139" i="5"/>
  <c r="D139" i="5"/>
  <c r="G132" i="5"/>
  <c r="G140" i="5" s="1"/>
  <c r="F132" i="5"/>
  <c r="F140" i="5" s="1"/>
  <c r="E132" i="5"/>
  <c r="E140" i="5" s="1"/>
  <c r="D132" i="5"/>
  <c r="D140" i="5" s="1"/>
  <c r="C132" i="5"/>
  <c r="C140" i="5" s="1"/>
  <c r="F120" i="5"/>
  <c r="E120" i="5"/>
  <c r="D120" i="5"/>
  <c r="G111" i="5"/>
  <c r="G121" i="5" s="1"/>
  <c r="F111" i="5"/>
  <c r="F121" i="5" s="1"/>
  <c r="E111" i="5"/>
  <c r="E121" i="5" s="1"/>
  <c r="D111" i="5"/>
  <c r="D121" i="5" s="1"/>
  <c r="C111" i="5"/>
  <c r="C121" i="5" s="1"/>
  <c r="C101" i="5"/>
  <c r="G100" i="5"/>
  <c r="F100" i="5"/>
  <c r="E100" i="5"/>
  <c r="D100" i="5"/>
  <c r="G89" i="5"/>
  <c r="G101" i="5" s="1"/>
  <c r="F89" i="5"/>
  <c r="F101" i="5" s="1"/>
  <c r="E89" i="5"/>
  <c r="D89" i="5"/>
  <c r="D101" i="5" s="1"/>
  <c r="C80" i="5"/>
  <c r="G79" i="5"/>
  <c r="F79" i="5"/>
  <c r="E79" i="5"/>
  <c r="D79" i="5"/>
  <c r="G71" i="5"/>
  <c r="G80" i="5" s="1"/>
  <c r="F71" i="5"/>
  <c r="F80" i="5" s="1"/>
  <c r="E71" i="5"/>
  <c r="E80" i="5" s="1"/>
  <c r="D71" i="5"/>
  <c r="D80" i="5" s="1"/>
  <c r="C62" i="5"/>
  <c r="G61" i="5"/>
  <c r="F61" i="5"/>
  <c r="E61" i="5"/>
  <c r="D61" i="5"/>
  <c r="G50" i="5"/>
  <c r="G62" i="5" s="1"/>
  <c r="F50" i="5"/>
  <c r="F62" i="5" s="1"/>
  <c r="E50" i="5"/>
  <c r="E62" i="5" s="1"/>
  <c r="D50" i="5"/>
  <c r="D62" i="5" s="1"/>
  <c r="C41" i="5"/>
  <c r="G40" i="5"/>
  <c r="G41" i="5" s="1"/>
  <c r="F40" i="5"/>
  <c r="E40" i="5"/>
  <c r="D40" i="5"/>
  <c r="F32" i="5"/>
  <c r="F41" i="5" s="1"/>
  <c r="E32" i="5"/>
  <c r="D32" i="5"/>
  <c r="C24" i="5"/>
  <c r="G23" i="5"/>
  <c r="F23" i="5"/>
  <c r="E23" i="5"/>
  <c r="D23" i="5"/>
  <c r="G13" i="5"/>
  <c r="F13" i="5"/>
  <c r="E13" i="5"/>
  <c r="D13" i="5"/>
  <c r="D24" i="5" s="1"/>
  <c r="C205" i="4"/>
  <c r="G204" i="4"/>
  <c r="F204" i="4"/>
  <c r="E204" i="4"/>
  <c r="D204" i="4"/>
  <c r="G190" i="4"/>
  <c r="G205" i="4" s="1"/>
  <c r="F190" i="4"/>
  <c r="F205" i="4" s="1"/>
  <c r="E190" i="4"/>
  <c r="E205" i="4" s="1"/>
  <c r="D190" i="4"/>
  <c r="D205" i="4" s="1"/>
  <c r="G180" i="4"/>
  <c r="G181" i="4" s="1"/>
  <c r="F180" i="4"/>
  <c r="F181" i="4" s="1"/>
  <c r="E180" i="4"/>
  <c r="E181" i="4" s="1"/>
  <c r="D180" i="4"/>
  <c r="D181" i="4" s="1"/>
  <c r="G169" i="4"/>
  <c r="F169" i="4"/>
  <c r="E169" i="4"/>
  <c r="D169" i="4"/>
  <c r="G160" i="4"/>
  <c r="G170" i="4" s="1"/>
  <c r="F160" i="4"/>
  <c r="F170" i="4" s="1"/>
  <c r="E160" i="4"/>
  <c r="E170" i="4" s="1"/>
  <c r="D160" i="4"/>
  <c r="D170" i="4" s="1"/>
  <c r="G149" i="4"/>
  <c r="F149" i="4"/>
  <c r="E149" i="4"/>
  <c r="D149" i="4"/>
  <c r="C149" i="4"/>
  <c r="G138" i="4"/>
  <c r="F138" i="4"/>
  <c r="E138" i="4"/>
  <c r="D138" i="4"/>
  <c r="C128" i="4"/>
  <c r="G127" i="4"/>
  <c r="F127" i="4"/>
  <c r="E127" i="4"/>
  <c r="D127" i="4"/>
  <c r="G120" i="4"/>
  <c r="F120" i="4"/>
  <c r="E120" i="4"/>
  <c r="D120" i="4"/>
  <c r="C109" i="4"/>
  <c r="G108" i="4"/>
  <c r="F108" i="4"/>
  <c r="E108" i="4"/>
  <c r="D108" i="4"/>
  <c r="G96" i="4"/>
  <c r="G109" i="4" s="1"/>
  <c r="F96" i="4"/>
  <c r="F109" i="4" s="1"/>
  <c r="E96" i="4"/>
  <c r="E109" i="4" s="1"/>
  <c r="D96" i="4"/>
  <c r="C87" i="4"/>
  <c r="G86" i="4"/>
  <c r="F86" i="4"/>
  <c r="E86" i="4"/>
  <c r="D86" i="4"/>
  <c r="G77" i="4"/>
  <c r="G87" i="4" s="1"/>
  <c r="F77" i="4"/>
  <c r="F87" i="4" s="1"/>
  <c r="E77" i="4"/>
  <c r="E87" i="4" s="1"/>
  <c r="D77" i="4"/>
  <c r="D87" i="4" s="1"/>
  <c r="C68" i="4"/>
  <c r="G67" i="4"/>
  <c r="F67" i="4"/>
  <c r="E67" i="4"/>
  <c r="D67" i="4"/>
  <c r="G57" i="4"/>
  <c r="F57" i="4"/>
  <c r="E57" i="4"/>
  <c r="D57" i="4"/>
  <c r="G47" i="4"/>
  <c r="F47" i="4"/>
  <c r="E47" i="4"/>
  <c r="D47" i="4"/>
  <c r="G37" i="4"/>
  <c r="G48" i="4" s="1"/>
  <c r="F37" i="4"/>
  <c r="F48" i="4" s="1"/>
  <c r="E37" i="4"/>
  <c r="E48" i="4" s="1"/>
  <c r="D37" i="4"/>
  <c r="D48" i="4" s="1"/>
  <c r="C37" i="4"/>
  <c r="C48" i="4" s="1"/>
  <c r="C27" i="4"/>
  <c r="G26" i="4"/>
  <c r="F26" i="4"/>
  <c r="E26" i="4"/>
  <c r="D26" i="4"/>
  <c r="C26" i="4"/>
  <c r="G15" i="4"/>
  <c r="G27" i="4" s="1"/>
  <c r="F15" i="4"/>
  <c r="F27" i="4" s="1"/>
  <c r="E15" i="4"/>
  <c r="E27" i="4" s="1"/>
  <c r="D15" i="4"/>
  <c r="G107" i="3"/>
  <c r="F107" i="3"/>
  <c r="E107" i="3"/>
  <c r="D107" i="3"/>
  <c r="C107" i="3"/>
  <c r="G98" i="3"/>
  <c r="F98" i="3"/>
  <c r="E98" i="3"/>
  <c r="D98" i="3"/>
  <c r="G90" i="3"/>
  <c r="F90" i="3"/>
  <c r="E90" i="3"/>
  <c r="D90" i="3"/>
  <c r="G82" i="3"/>
  <c r="F82" i="3"/>
  <c r="E82" i="3"/>
  <c r="D82" i="3"/>
  <c r="C82" i="3"/>
  <c r="G72" i="3"/>
  <c r="F72" i="3"/>
  <c r="E72" i="3"/>
  <c r="D72" i="3"/>
  <c r="G63" i="3"/>
  <c r="F63" i="3"/>
  <c r="E63" i="3"/>
  <c r="D63" i="3"/>
  <c r="G47" i="3"/>
  <c r="F47" i="3"/>
  <c r="E47" i="3"/>
  <c r="D47" i="3"/>
  <c r="G39" i="3"/>
  <c r="F39" i="3"/>
  <c r="E39" i="3"/>
  <c r="D39" i="3"/>
  <c r="G31" i="3"/>
  <c r="F31" i="3"/>
  <c r="E31" i="3"/>
  <c r="D31" i="3"/>
  <c r="G23" i="3"/>
  <c r="F23" i="3"/>
  <c r="E23" i="3"/>
  <c r="D23" i="3"/>
  <c r="C23" i="3"/>
  <c r="G14" i="3"/>
  <c r="F14" i="3"/>
  <c r="E14" i="3"/>
  <c r="D14" i="3"/>
  <c r="G116" i="2"/>
  <c r="F116" i="2"/>
  <c r="E116" i="2"/>
  <c r="D116" i="2"/>
  <c r="G107" i="2"/>
  <c r="F107" i="2"/>
  <c r="E107" i="2"/>
  <c r="D107" i="2"/>
  <c r="G99" i="2"/>
  <c r="F99" i="2"/>
  <c r="E99" i="2"/>
  <c r="D99" i="2"/>
  <c r="G91" i="2"/>
  <c r="F91" i="2"/>
  <c r="E91" i="2"/>
  <c r="D91" i="2"/>
  <c r="G82" i="2"/>
  <c r="F82" i="2"/>
  <c r="E82" i="2"/>
  <c r="D82" i="2"/>
  <c r="C82" i="2"/>
  <c r="G72" i="2"/>
  <c r="F72" i="2"/>
  <c r="E72" i="2"/>
  <c r="D72" i="2"/>
  <c r="G63" i="2"/>
  <c r="F63" i="2"/>
  <c r="E63" i="2"/>
  <c r="D63" i="2"/>
  <c r="G55" i="2"/>
  <c r="F55" i="2"/>
  <c r="E55" i="2"/>
  <c r="D55" i="2"/>
  <c r="C55" i="2"/>
  <c r="G43" i="2"/>
  <c r="F43" i="2"/>
  <c r="E43" i="2"/>
  <c r="D43" i="2"/>
  <c r="C43" i="2"/>
  <c r="G33" i="2"/>
  <c r="F33" i="2"/>
  <c r="E33" i="2"/>
  <c r="D33" i="2"/>
  <c r="G23" i="2"/>
  <c r="F23" i="2"/>
  <c r="E23" i="2"/>
  <c r="D23" i="2"/>
  <c r="G15" i="2"/>
  <c r="F15" i="2"/>
  <c r="E15" i="2"/>
  <c r="D15" i="2"/>
  <c r="C15" i="2"/>
  <c r="G751" i="1"/>
  <c r="F751" i="1"/>
  <c r="E751" i="1"/>
  <c r="D751" i="1"/>
  <c r="O750" i="1"/>
  <c r="N750" i="1"/>
  <c r="M750" i="1"/>
  <c r="L750" i="1"/>
  <c r="K750" i="1"/>
  <c r="J750" i="1"/>
  <c r="I750" i="1"/>
  <c r="H750" i="1"/>
  <c r="G743" i="1"/>
  <c r="F743" i="1"/>
  <c r="E743" i="1"/>
  <c r="D743" i="1"/>
  <c r="O742" i="1"/>
  <c r="N742" i="1"/>
  <c r="M742" i="1"/>
  <c r="L742" i="1"/>
  <c r="K742" i="1"/>
  <c r="J742" i="1"/>
  <c r="I742" i="1"/>
  <c r="H742" i="1"/>
  <c r="G734" i="1"/>
  <c r="F734" i="1"/>
  <c r="E734" i="1"/>
  <c r="D734" i="1"/>
  <c r="O733" i="1"/>
  <c r="N733" i="1"/>
  <c r="M733" i="1"/>
  <c r="L733" i="1"/>
  <c r="K733" i="1"/>
  <c r="J733" i="1"/>
  <c r="I733" i="1"/>
  <c r="H733" i="1"/>
  <c r="G727" i="1"/>
  <c r="F727" i="1"/>
  <c r="E727" i="1"/>
  <c r="D727" i="1"/>
  <c r="O726" i="1"/>
  <c r="N726" i="1"/>
  <c r="M726" i="1"/>
  <c r="L726" i="1"/>
  <c r="K726" i="1"/>
  <c r="J726" i="1"/>
  <c r="I726" i="1"/>
  <c r="H726" i="1"/>
  <c r="G722" i="1"/>
  <c r="F722" i="1"/>
  <c r="E722" i="1"/>
  <c r="D722" i="1"/>
  <c r="O721" i="1"/>
  <c r="N721" i="1"/>
  <c r="M721" i="1"/>
  <c r="L721" i="1"/>
  <c r="K721" i="1"/>
  <c r="J721" i="1"/>
  <c r="I721" i="1"/>
  <c r="H721" i="1"/>
  <c r="D109" i="4" l="1"/>
  <c r="E101" i="5"/>
  <c r="D128" i="4"/>
  <c r="D41" i="5"/>
  <c r="D68" i="4"/>
  <c r="G233" i="5"/>
  <c r="U65" i="7"/>
  <c r="F158" i="5"/>
  <c r="F188" i="5"/>
  <c r="F213" i="5"/>
  <c r="E68" i="4"/>
  <c r="G128" i="4"/>
  <c r="E41" i="5"/>
  <c r="G158" i="5"/>
  <c r="G188" i="5"/>
  <c r="G213" i="5"/>
  <c r="D233" i="5"/>
  <c r="F68" i="4"/>
  <c r="D158" i="5"/>
  <c r="D188" i="5"/>
  <c r="D213" i="5"/>
  <c r="E233" i="5"/>
  <c r="U82" i="7"/>
  <c r="F128" i="4"/>
  <c r="D27" i="4"/>
  <c r="G68" i="4"/>
  <c r="E128" i="4"/>
  <c r="E158" i="5"/>
  <c r="E188" i="5"/>
  <c r="E213" i="5"/>
  <c r="F233" i="5"/>
  <c r="U55" i="7"/>
  <c r="E24" i="5"/>
  <c r="G24" i="5"/>
  <c r="F24" i="5"/>
  <c r="U50" i="20"/>
  <c r="T50" i="20"/>
  <c r="C175" i="5"/>
  <c r="AB122" i="8"/>
  <c r="AB115" i="7"/>
  <c r="C22" i="14"/>
  <c r="B94" i="18"/>
  <c r="C174" i="4"/>
  <c r="C174" i="6"/>
  <c r="C221" i="8"/>
  <c r="C174" i="7"/>
  <c r="D94" i="18"/>
  <c r="AB115" i="6"/>
</calcChain>
</file>

<file path=xl/sharedStrings.xml><?xml version="1.0" encoding="utf-8"?>
<sst xmlns="http://schemas.openxmlformats.org/spreadsheetml/2006/main" count="6212" uniqueCount="1188">
  <si>
    <t>№ рец.</t>
  </si>
  <si>
    <t>Наименование блюд</t>
  </si>
  <si>
    <t>Масса порции</t>
  </si>
  <si>
    <t>Пищевые вещества (г)</t>
  </si>
  <si>
    <t>Энергетическая ценность</t>
  </si>
  <si>
    <t>Витамины (мг)</t>
  </si>
  <si>
    <t>Минеральные вещ.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</si>
  <si>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</si>
  <si>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</si>
  <si>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</si>
  <si>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</si>
  <si>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</si>
  <si>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</si>
  <si>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</si>
  <si>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</si>
  <si>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</si>
  <si>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</si>
  <si>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</si>
  <si>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ТТК</t>
  </si>
  <si>
    <t>Чай с сахаром и яблоками</t>
  </si>
  <si>
    <t>200/15/10</t>
  </si>
  <si>
    <t>685/04</t>
  </si>
  <si>
    <t>Чай с сахаром</t>
  </si>
  <si>
    <t>200/15</t>
  </si>
  <si>
    <t>686/04</t>
  </si>
  <si>
    <t>Чай с сахаром и лимоном</t>
  </si>
  <si>
    <t>200/15/7</t>
  </si>
  <si>
    <t>630/1996</t>
  </si>
  <si>
    <t xml:space="preserve">Чай с молоком </t>
  </si>
  <si>
    <t>814/2022</t>
  </si>
  <si>
    <t>Компот из мандаринов</t>
  </si>
  <si>
    <t>Напиток чайный Ягодный</t>
  </si>
  <si>
    <t>699/04</t>
  </si>
  <si>
    <t>Напиток из апельсинов</t>
  </si>
  <si>
    <t>705/04</t>
  </si>
  <si>
    <t>Напиток из плодов шиповника</t>
  </si>
  <si>
    <t>Напиток лимонный</t>
  </si>
  <si>
    <t>387/2011</t>
  </si>
  <si>
    <t>Напиток из клюквы протертой с сах</t>
  </si>
  <si>
    <t>Напиток из варенья (черная смородина)</t>
  </si>
  <si>
    <t>Напиток из черной смородины</t>
  </si>
  <si>
    <t>Напиток из облепихи</t>
  </si>
  <si>
    <t>Компот из ягод заморож.</t>
  </si>
  <si>
    <t>Компот из яблок и груши</t>
  </si>
  <si>
    <t>Компот из яблок и мандаринов</t>
  </si>
  <si>
    <t>631/04</t>
  </si>
  <si>
    <t>Компот из свежих плодов(яблоки)</t>
  </si>
  <si>
    <t>639/04</t>
  </si>
  <si>
    <t>Компот из смеси сухофруктов</t>
  </si>
  <si>
    <t>700/04</t>
  </si>
  <si>
    <t>Компот из брусники</t>
  </si>
  <si>
    <t>Узвар</t>
  </si>
  <si>
    <t>638/04</t>
  </si>
  <si>
    <t>Компот из кураги</t>
  </si>
  <si>
    <t>Компот из изюма</t>
  </si>
  <si>
    <t>692/04</t>
  </si>
  <si>
    <t>Напиток кофейный на молоке</t>
  </si>
  <si>
    <t>693/04</t>
  </si>
  <si>
    <t>Какао с молоком</t>
  </si>
  <si>
    <t>648/04</t>
  </si>
  <si>
    <t>Кисель плодово-ягодный (из концентрата)</t>
  </si>
  <si>
    <t>707/04</t>
  </si>
  <si>
    <t>Сок фруктовый</t>
  </si>
  <si>
    <t>Сок Джустик</t>
  </si>
  <si>
    <t>ГОСТ</t>
  </si>
  <si>
    <t>Повидло</t>
  </si>
  <si>
    <t>Хлеб пшеничный</t>
  </si>
  <si>
    <t>Хлеб дарницкий</t>
  </si>
  <si>
    <t>Хлеб(обогащенный)</t>
  </si>
  <si>
    <t>ТУ</t>
  </si>
  <si>
    <t>Батон нарезной</t>
  </si>
  <si>
    <t>СУПЫ</t>
  </si>
  <si>
    <t>132/04</t>
  </si>
  <si>
    <t>Рассольник ленинградский</t>
  </si>
  <si>
    <t>131/04</t>
  </si>
  <si>
    <t>Рассольник домашний</t>
  </si>
  <si>
    <t>Суп рыбный Мозаика</t>
  </si>
  <si>
    <t>142/2004</t>
  </si>
  <si>
    <t>Суп картофельный с рыбой</t>
  </si>
  <si>
    <t>250/10</t>
  </si>
  <si>
    <t>124/04</t>
  </si>
  <si>
    <t>Щи из свеж.капусты с картофелем</t>
  </si>
  <si>
    <t>111/04</t>
  </si>
  <si>
    <t>Борщ сибирский</t>
  </si>
  <si>
    <t>143/04</t>
  </si>
  <si>
    <t>Суп с макаронными изд. и картофелем</t>
  </si>
  <si>
    <t>140/04</t>
  </si>
  <si>
    <t xml:space="preserve"> </t>
  </si>
  <si>
    <t>Суп картофельный с макар.издел.</t>
  </si>
  <si>
    <t>139/04</t>
  </si>
  <si>
    <t>Суп картофельный с горохом</t>
  </si>
  <si>
    <t>551/04</t>
  </si>
  <si>
    <t>гренки из пшен.хлеба</t>
  </si>
  <si>
    <t>134/04</t>
  </si>
  <si>
    <t>Суп крестьянский с крупой(перловой)</t>
  </si>
  <si>
    <t>110/04</t>
  </si>
  <si>
    <t>Борщ с капустой и картофелем</t>
  </si>
  <si>
    <t>135/04</t>
  </si>
  <si>
    <t>Суп из овощей</t>
  </si>
  <si>
    <t>138/04</t>
  </si>
  <si>
    <t>Суп картофельный с крупой</t>
  </si>
  <si>
    <t>137/1996</t>
  </si>
  <si>
    <t>Суп полевой</t>
  </si>
  <si>
    <t>147/04</t>
  </si>
  <si>
    <t>Суп с макаронными изделиями</t>
  </si>
  <si>
    <t>Суп рисовый по-восточному с фаршем</t>
  </si>
  <si>
    <t>300/12</t>
  </si>
  <si>
    <t>со свининой</t>
  </si>
  <si>
    <t>Бульон с курицей и гренками</t>
  </si>
  <si>
    <t>300/15/10</t>
  </si>
  <si>
    <t>250/12,5/8</t>
  </si>
  <si>
    <t>Суп сырный</t>
  </si>
  <si>
    <t>158/2004</t>
  </si>
  <si>
    <t>Солянка из птицы</t>
  </si>
  <si>
    <t>12,5/250/5</t>
  </si>
  <si>
    <t>Суп с вермишелью</t>
  </si>
  <si>
    <t>ГАРНИРЫ</t>
  </si>
  <si>
    <t>518/04</t>
  </si>
  <si>
    <t>Картофель отварной</t>
  </si>
  <si>
    <t>520/04</t>
  </si>
  <si>
    <t>Пюре картофельное</t>
  </si>
  <si>
    <t>216/04</t>
  </si>
  <si>
    <t>Картофель тушеный</t>
  </si>
  <si>
    <t>534/04</t>
  </si>
  <si>
    <t>Капуста тушеная</t>
  </si>
  <si>
    <t>Каша рассыпчатая из кускуса</t>
  </si>
  <si>
    <t>508/04</t>
  </si>
  <si>
    <t>Каша пшенная рассыпчатая</t>
  </si>
  <si>
    <t>Рис с овощной смесью</t>
  </si>
  <si>
    <t>Рис припущенный с овощами</t>
  </si>
  <si>
    <t>Рис "Солнечный"(с куркумой)</t>
  </si>
  <si>
    <t>512/04</t>
  </si>
  <si>
    <t>Рис припущенный</t>
  </si>
  <si>
    <t>513/04</t>
  </si>
  <si>
    <t>Рис припущенный с томатом</t>
  </si>
  <si>
    <t>Макароны отварные с овощами</t>
  </si>
  <si>
    <t>516/04</t>
  </si>
  <si>
    <t>Макаронные изделия отварные</t>
  </si>
  <si>
    <t>333/04</t>
  </si>
  <si>
    <t>Макароны  с сыром</t>
  </si>
  <si>
    <t>100/10</t>
  </si>
  <si>
    <t>516/04 606/04 (1-й вариант)</t>
  </si>
  <si>
    <t>Макароны отварные с соусом польским</t>
  </si>
  <si>
    <t>130/25</t>
  </si>
  <si>
    <t>150/15</t>
  </si>
  <si>
    <t>180/15</t>
  </si>
  <si>
    <t>Макаронные изделия отварные, сыр</t>
  </si>
  <si>
    <t>180/20</t>
  </si>
  <si>
    <t>335/2004</t>
  </si>
  <si>
    <t>Макароны,запеченные с яйцом</t>
  </si>
  <si>
    <t>541/04</t>
  </si>
  <si>
    <t>Рагу овощное</t>
  </si>
  <si>
    <t>311/04</t>
  </si>
  <si>
    <t>Каша кукурузная жидкая молочная</t>
  </si>
  <si>
    <t>182/11</t>
  </si>
  <si>
    <t>200/3</t>
  </si>
  <si>
    <t>Каша пшенная жидкая молочная</t>
  </si>
  <si>
    <t>200/10</t>
  </si>
  <si>
    <t>каша пшенная жидкая молочная</t>
  </si>
  <si>
    <t>200/5</t>
  </si>
  <si>
    <t>173/11</t>
  </si>
  <si>
    <t>Каша пшеничная вязкая молочная</t>
  </si>
  <si>
    <t>297/04</t>
  </si>
  <si>
    <t xml:space="preserve">Каша пшеничная рассыпчатая </t>
  </si>
  <si>
    <t>255/1996</t>
  </si>
  <si>
    <t>463/1996</t>
  </si>
  <si>
    <t xml:space="preserve">Каша перловая рассыпчатая </t>
  </si>
  <si>
    <t>298/04</t>
  </si>
  <si>
    <t>Каша гречневая рассыпч с яйцом</t>
  </si>
  <si>
    <t>Каша рассыпчатая гречневая</t>
  </si>
  <si>
    <t>302/2004</t>
  </si>
  <si>
    <t>Каша рисовая вязкая с маслом сливочным,</t>
  </si>
  <si>
    <t>Каша рисовая жидкая молочная</t>
  </si>
  <si>
    <t>Каша  жидкая рисовая молочная</t>
  </si>
  <si>
    <t>302/04</t>
  </si>
  <si>
    <t>Каша вяз мол из риса(или пшено) с маслом</t>
  </si>
  <si>
    <t>175/ 11 и 302/04</t>
  </si>
  <si>
    <t>КашаДружба( из пшена и риса) молочная</t>
  </si>
  <si>
    <t>Каша Дружба жидкая молочная</t>
  </si>
  <si>
    <t>Каша пшеничная жидкая молочная</t>
  </si>
  <si>
    <t xml:space="preserve">Каша овсяная из хлопьев "Геркулес" жидкая молочная(без масла) </t>
  </si>
  <si>
    <t xml:space="preserve">Каша овсяная жидкая молочная </t>
  </si>
  <si>
    <t>Каша гречневая жидкая молочная</t>
  </si>
  <si>
    <t>Масло сливочное</t>
  </si>
  <si>
    <t>данные по мин и вит взяты пудинга твор</t>
  </si>
  <si>
    <t>278/1996</t>
  </si>
  <si>
    <t>Лапшевник с творогом</t>
  </si>
  <si>
    <t>150/5</t>
  </si>
  <si>
    <t>Макароны с сыром</t>
  </si>
  <si>
    <t>135/5/10</t>
  </si>
  <si>
    <t>160/04</t>
  </si>
  <si>
    <t>Суп молочный с макаронными изд.</t>
  </si>
  <si>
    <t>ИНДЕЙКА</t>
  </si>
  <si>
    <t>488/04</t>
  </si>
  <si>
    <t>Птица тушеная с соусе с ов(окор ц/б)</t>
  </si>
  <si>
    <t>50/40</t>
  </si>
  <si>
    <t>Птица тушеная с соусе с ов(филе ц/б)</t>
  </si>
  <si>
    <t>487/04</t>
  </si>
  <si>
    <t>Цыпленок отварной</t>
  </si>
  <si>
    <t>Люля-кебаб из индейки</t>
  </si>
  <si>
    <t>Окорочок цыпленка бройлера отв</t>
  </si>
  <si>
    <t>Бедро,голень цыпленка бройлера отв</t>
  </si>
  <si>
    <t>Рулет из птицы с яйцом и морковью</t>
  </si>
  <si>
    <t>Рулет из цыпленка с яйцом и морковью</t>
  </si>
  <si>
    <t>Ежики из индейки</t>
  </si>
  <si>
    <t>50/20</t>
  </si>
  <si>
    <t>60/40</t>
  </si>
  <si>
    <t>80/40</t>
  </si>
  <si>
    <t>данные микроэл. Взяты по суфле из цыпл</t>
  </si>
  <si>
    <t>Голубцы ленивые из филе цыпленка</t>
  </si>
  <si>
    <t>85/50</t>
  </si>
  <si>
    <t>Шницель рубленый из индейки с мас</t>
  </si>
  <si>
    <t>75/5</t>
  </si>
  <si>
    <t>Котлеты(биточки) рубл из индейки</t>
  </si>
  <si>
    <t>Биточек рубленый из индейки с маслом</t>
  </si>
  <si>
    <t>50/5</t>
  </si>
  <si>
    <t>новый пересчет</t>
  </si>
  <si>
    <t>Поджарка из филе цыпленка</t>
  </si>
  <si>
    <t>75/25</t>
  </si>
  <si>
    <t>Суфле из цыпленка</t>
  </si>
  <si>
    <t>КУРИЦА</t>
  </si>
  <si>
    <t>Ежики из птицы(окорочка)</t>
  </si>
  <si>
    <t>Гуляш из цыпленка(окорочка)</t>
  </si>
  <si>
    <t>50/50</t>
  </si>
  <si>
    <t>492/2004</t>
  </si>
  <si>
    <t>Плов из окорочков</t>
  </si>
  <si>
    <t>40/210</t>
  </si>
  <si>
    <t>595/2022</t>
  </si>
  <si>
    <t>Наггетсы (4*25)</t>
  </si>
  <si>
    <t>Филе цыпленка рубленное запеченное с сыром</t>
  </si>
  <si>
    <t>600/2022</t>
  </si>
  <si>
    <t>Чахохбили(филе)</t>
  </si>
  <si>
    <t>65/40</t>
  </si>
  <si>
    <t>599/2022</t>
  </si>
  <si>
    <t>Фрикассе из цыпленка(филе)</t>
  </si>
  <si>
    <t>Птица тушеная в соусе с овощами(окорочок б/к)</t>
  </si>
  <si>
    <t>Соус "Альфредо"</t>
  </si>
  <si>
    <t>Голубцы ленивые из филе цыпленка (окорочок ц/б без кости)</t>
  </si>
  <si>
    <t>Окорочок цыпленка без кости припущенный</t>
  </si>
  <si>
    <t>Шницель куриный натур. рубленый</t>
  </si>
  <si>
    <t>Шницель куриный в сухарях</t>
  </si>
  <si>
    <t>Палочки куриные с сыром</t>
  </si>
  <si>
    <t>Каша гречневая с индейкой и овощами</t>
  </si>
  <si>
    <t>30/240</t>
  </si>
  <si>
    <t>Каша гречневая с птицей и овощами(филе цыпленка-бройлера)</t>
  </si>
  <si>
    <t>Каша гречневая с птицей и овощами(филе индейки)</t>
  </si>
  <si>
    <t>499/04</t>
  </si>
  <si>
    <t>Котлета рубленая из цыпленка</t>
  </si>
  <si>
    <t>Биточек куриный</t>
  </si>
  <si>
    <t>Котлета куриная</t>
  </si>
  <si>
    <t>Котлеты,биточки, шницели куриные</t>
  </si>
  <si>
    <t>Котлета рубленая из цыпленка с соусом</t>
  </si>
  <si>
    <t>75/30</t>
  </si>
  <si>
    <t xml:space="preserve">Шницель куриный </t>
  </si>
  <si>
    <t>Митбол из филе цыпленка</t>
  </si>
  <si>
    <t>Шницель куриный смаслом</t>
  </si>
  <si>
    <t>Колбаски из индейки</t>
  </si>
  <si>
    <t>Колбаски куриные</t>
  </si>
  <si>
    <t>Плов из цыпленка(окорочок)</t>
  </si>
  <si>
    <t>50/200</t>
  </si>
  <si>
    <t>492/04,ТТК</t>
  </si>
  <si>
    <t>Плов из цыпленка</t>
  </si>
  <si>
    <t>50/150</t>
  </si>
  <si>
    <t>40/150</t>
  </si>
  <si>
    <t>Грудка куриная запеч(помид+смет)</t>
  </si>
  <si>
    <t>ТТК(окор)</t>
  </si>
  <si>
    <t>Филе цыпленка рубл.запеч с сыром</t>
  </si>
  <si>
    <t>ТТК 587/04</t>
  </si>
  <si>
    <t>Филе цыпленка рубл.запеч с сыром, соус томатный</t>
  </si>
  <si>
    <t>80/30</t>
  </si>
  <si>
    <t>ТТК(филе)</t>
  </si>
  <si>
    <t>Медальон из грудки цыпленка-бройл</t>
  </si>
  <si>
    <t>297/2011</t>
  </si>
  <si>
    <t xml:space="preserve">Фрикадельки куриные </t>
  </si>
  <si>
    <t>Котлета из цыпленка</t>
  </si>
  <si>
    <t>Котлеты из цыпленка</t>
  </si>
  <si>
    <t>МЯСНЫЕ</t>
  </si>
  <si>
    <t>443/2004</t>
  </si>
  <si>
    <t>Плов (говядина)</t>
  </si>
  <si>
    <t>442/2004</t>
  </si>
  <si>
    <t>Плов (свинина)</t>
  </si>
  <si>
    <t>553/2022</t>
  </si>
  <si>
    <t>Фрикадельки по-калининградски</t>
  </si>
  <si>
    <t>Фрикадельки по-калининградски(св+гов)</t>
  </si>
  <si>
    <t>гов+св</t>
  </si>
  <si>
    <t>535/2022</t>
  </si>
  <si>
    <t>Котлеты домашние запеченные</t>
  </si>
  <si>
    <t>437/2004</t>
  </si>
  <si>
    <t>Гуляш из отв.свинины(карбонад)</t>
  </si>
  <si>
    <t>Гуляш из свинины</t>
  </si>
  <si>
    <t>478/04</t>
  </si>
  <si>
    <t>Запеканка картофельная с мясом(свинина)</t>
  </si>
  <si>
    <t>Запеканка картофельная с мясом(говядина)</t>
  </si>
  <si>
    <t>413/04</t>
  </si>
  <si>
    <t>Колбаса вареная отв.</t>
  </si>
  <si>
    <t>ккал со свининой , микроэл с говядиной</t>
  </si>
  <si>
    <t xml:space="preserve"> Зразы ленивые мясные</t>
  </si>
  <si>
    <t>Бифштекс студенческий(из свинины)</t>
  </si>
  <si>
    <t>Бифштекс студенческий</t>
  </si>
  <si>
    <t>Бифштекс студенческий(св+гов)</t>
  </si>
  <si>
    <t>Голубцы ленивые из грудки цыпленка -бройл</t>
  </si>
  <si>
    <t xml:space="preserve">Биточек рубленый из индейки </t>
  </si>
  <si>
    <t xml:space="preserve">сосиски Молочные вареные </t>
  </si>
  <si>
    <t>470/04</t>
  </si>
  <si>
    <t>Фрикадельки из говядины(паровые)</t>
  </si>
  <si>
    <t>411/04</t>
  </si>
  <si>
    <t>Мясо отварное с соусом</t>
  </si>
  <si>
    <t>50/30</t>
  </si>
  <si>
    <t>433/04</t>
  </si>
  <si>
    <t>Мясо тушеное</t>
  </si>
  <si>
    <t>60/50</t>
  </si>
  <si>
    <t>65/50</t>
  </si>
  <si>
    <t>463/2004</t>
  </si>
  <si>
    <t>Тефтели мясные  с рисом (паровые) свинина</t>
  </si>
  <si>
    <t>Тефтели мясные  с рисом (паровые) св+гов</t>
  </si>
  <si>
    <t>461/04</t>
  </si>
  <si>
    <t>Тефтели 1 вариант(из свинины)</t>
  </si>
  <si>
    <t>Тефтели 1 вариант(из свинины), соус сметанный с томатом</t>
  </si>
  <si>
    <t>Тефтели 1 вариант</t>
  </si>
  <si>
    <t>60/30</t>
  </si>
  <si>
    <t>462/04</t>
  </si>
  <si>
    <t>Тефтели 2 вариант</t>
  </si>
  <si>
    <t>80/50</t>
  </si>
  <si>
    <t>485/04</t>
  </si>
  <si>
    <t>Голубцы ленивые (мясные), соус сметанный с томатом</t>
  </si>
  <si>
    <t>108/50</t>
  </si>
  <si>
    <t>246/11</t>
  </si>
  <si>
    <t>Гуляш из говядины(из отв.мяса)</t>
  </si>
  <si>
    <t>437/04</t>
  </si>
  <si>
    <t xml:space="preserve">Гуляш </t>
  </si>
  <si>
    <t>466/04</t>
  </si>
  <si>
    <t>Биточки паровые(свинина)</t>
  </si>
  <si>
    <t>464/04</t>
  </si>
  <si>
    <t>Тефтели из говядины(паровые)</t>
  </si>
  <si>
    <t>463/04</t>
  </si>
  <si>
    <t>Тефтели из свинины с рисом, соусом</t>
  </si>
  <si>
    <t>Тефтели из говядины с рисом (паровые)</t>
  </si>
  <si>
    <t>Пельмени ленивые с овощами</t>
  </si>
  <si>
    <t>244/11</t>
  </si>
  <si>
    <t>Плов из отварной говядины</t>
  </si>
  <si>
    <t>443/04</t>
  </si>
  <si>
    <t>Плов(свинина)</t>
  </si>
  <si>
    <t>Плов(говядина)</t>
  </si>
  <si>
    <t>тефтели из говядины с рисом (паровые)с соусом</t>
  </si>
  <si>
    <t>110(60/50)</t>
  </si>
  <si>
    <t>Соус сметанный с луком</t>
  </si>
  <si>
    <t>281/11</t>
  </si>
  <si>
    <t>биточки паровые из гов с соусом мол.</t>
  </si>
  <si>
    <t>595/04</t>
  </si>
  <si>
    <t>соус молочный(для подачи к блюду)</t>
  </si>
  <si>
    <t>биточки паровые из гов без соуса</t>
  </si>
  <si>
    <t>Колбаски школьные</t>
  </si>
  <si>
    <t>Колбаски школьные гов+св</t>
  </si>
  <si>
    <t>Колбаски школьные(св)</t>
  </si>
  <si>
    <t>Котлета Здоровье(из свинины)</t>
  </si>
  <si>
    <t>454/04</t>
  </si>
  <si>
    <t>Котлеты мясо-картофельные по хлыновски</t>
  </si>
  <si>
    <t>Котлета мясная с цукини(свинина)</t>
  </si>
  <si>
    <t>Котлета Народная(из свинины)</t>
  </si>
  <si>
    <t>451/04</t>
  </si>
  <si>
    <t>Котлеты, биточки из гов.</t>
  </si>
  <si>
    <t>Котлеты, биточки из гов./масло сл.</t>
  </si>
  <si>
    <t>Котлеты, биточки из гов./масло</t>
  </si>
  <si>
    <t>Котлеты, биточки (гов+св)</t>
  </si>
  <si>
    <t>298/2016</t>
  </si>
  <si>
    <t>Биточек рубленый запеч с мол.соусом и сыром</t>
  </si>
  <si>
    <t>467/04</t>
  </si>
  <si>
    <t>Биточки по-белорусски</t>
  </si>
  <si>
    <t>450/04</t>
  </si>
  <si>
    <t>Шницель натуральный рубленый(гов)</t>
  </si>
  <si>
    <t>Шницель рубл.(гов+свин)</t>
  </si>
  <si>
    <t>Шницель рубл.(свин)</t>
  </si>
  <si>
    <t>Котлеты, биточки, шницели (свин)</t>
  </si>
  <si>
    <t>Котлета мясная(гов+св),соус томатный</t>
  </si>
  <si>
    <t>Картофель тушеный с мясом</t>
  </si>
  <si>
    <t>436/04</t>
  </si>
  <si>
    <t>Жаркое по-домашнему</t>
  </si>
  <si>
    <t>439/04</t>
  </si>
  <si>
    <t>Печень тушеная в соусе</t>
  </si>
  <si>
    <t>75/50</t>
  </si>
  <si>
    <t>431/04</t>
  </si>
  <si>
    <t>Печень по-строгановски(соус сметанный с томатом и луком</t>
  </si>
  <si>
    <t>Печень по-строгановски</t>
  </si>
  <si>
    <t>50/35</t>
  </si>
  <si>
    <t>468/04</t>
  </si>
  <si>
    <t>Оладьи из гов.печени с маслом сливочным</t>
  </si>
  <si>
    <t xml:space="preserve">Оладьи из гов.печени </t>
  </si>
  <si>
    <t>Плов</t>
  </si>
  <si>
    <t>Плов (свин)</t>
  </si>
  <si>
    <t xml:space="preserve">ТТК </t>
  </si>
  <si>
    <t>Капуста тушеная с мясом</t>
  </si>
  <si>
    <t>429/2013</t>
  </si>
  <si>
    <t xml:space="preserve">Мясной хлебец </t>
  </si>
  <si>
    <t>Фрикасе из свинины с овощами</t>
  </si>
  <si>
    <t>РЫБА</t>
  </si>
  <si>
    <t>371/2004</t>
  </si>
  <si>
    <t>Филе минтая припущенное</t>
  </si>
  <si>
    <t>Рыба, запеченная в омлете</t>
  </si>
  <si>
    <t>Котлета рыбная Диетическая</t>
  </si>
  <si>
    <t>Польпетте картофельные с рыбой</t>
  </si>
  <si>
    <t>54-5.1р/2022</t>
  </si>
  <si>
    <t>Котлета рыбная с морковью</t>
  </si>
  <si>
    <t>330/96</t>
  </si>
  <si>
    <t>Шницель рыбный натуральный</t>
  </si>
  <si>
    <t>388/04</t>
  </si>
  <si>
    <t>Биточек рыбные(треска)</t>
  </si>
  <si>
    <t>ТТК; 600/04</t>
  </si>
  <si>
    <t xml:space="preserve">Филе рыбы запеч. в  сметанном соусе </t>
  </si>
  <si>
    <t>котлета  рыбная(треска)</t>
  </si>
  <si>
    <t xml:space="preserve">шницель  рыбный </t>
  </si>
  <si>
    <t xml:space="preserve">Котлета рыбная </t>
  </si>
  <si>
    <t>Биточек рыбный(кета)</t>
  </si>
  <si>
    <t>394/04</t>
  </si>
  <si>
    <t>Тефтели рыбные с соусом</t>
  </si>
  <si>
    <t>Биточки морские</t>
  </si>
  <si>
    <t>377/2004</t>
  </si>
  <si>
    <t>Рыба жареная</t>
  </si>
  <si>
    <t>337/2004</t>
  </si>
  <si>
    <t>Яйцо отварное</t>
  </si>
  <si>
    <t>Сыр Русич</t>
  </si>
  <si>
    <t>Сыр волжский</t>
  </si>
  <si>
    <t>Сыр российский</t>
  </si>
  <si>
    <t>97/2004</t>
  </si>
  <si>
    <t>ветчина варено-копченая(порциями)</t>
  </si>
  <si>
    <t>зеленый горошек консервированный</t>
  </si>
  <si>
    <t>ЯЙЦО</t>
  </si>
  <si>
    <t>Фриттата(омлет с овощами)</t>
  </si>
  <si>
    <t>342/04</t>
  </si>
  <si>
    <t>Омлет с сыром</t>
  </si>
  <si>
    <t>115/5</t>
  </si>
  <si>
    <t>145/5</t>
  </si>
  <si>
    <t>омлет с сыром</t>
  </si>
  <si>
    <t>омлет с сыром , маслом сливочным</t>
  </si>
  <si>
    <t>55/5</t>
  </si>
  <si>
    <t>340/04</t>
  </si>
  <si>
    <t>Омлет натуральный с маслом</t>
  </si>
  <si>
    <t>145/3</t>
  </si>
  <si>
    <t>286/1996</t>
  </si>
  <si>
    <t>Омлет с колбасными изделиями, маслом</t>
  </si>
  <si>
    <t>105/5</t>
  </si>
  <si>
    <t xml:space="preserve">Омлет натуральный </t>
  </si>
  <si>
    <t>733/04</t>
  </si>
  <si>
    <t>Оладьи со сгущ.молоком</t>
  </si>
  <si>
    <t>150/20</t>
  </si>
  <si>
    <t>199/2022</t>
  </si>
  <si>
    <t>яблоки</t>
  </si>
  <si>
    <t>54-4з/ 2022</t>
  </si>
  <si>
    <t>Перец болгарский в нарезке</t>
  </si>
  <si>
    <t>Огурцы соленые</t>
  </si>
  <si>
    <t>12/2003</t>
  </si>
  <si>
    <t>Огурцы свежие(тепличные)</t>
  </si>
  <si>
    <t>12,14/2003</t>
  </si>
  <si>
    <t>Помидоры свежие</t>
  </si>
  <si>
    <t>14/2003</t>
  </si>
  <si>
    <t>338/2011</t>
  </si>
  <si>
    <t>Плоды свежие(груша)</t>
  </si>
  <si>
    <t>груша</t>
  </si>
  <si>
    <t>Плоды свежие(апельсин)</t>
  </si>
  <si>
    <t>Плоды свежие(мандарин)</t>
  </si>
  <si>
    <t>Плоды свежие(банан)</t>
  </si>
  <si>
    <t>Плоды свежие(яблоки)</t>
  </si>
  <si>
    <t>108/2022</t>
  </si>
  <si>
    <t>Салат из свеклы отварной</t>
  </si>
  <si>
    <t>Горошек зеленый конс</t>
  </si>
  <si>
    <t>Кукуруза консервированная</t>
  </si>
  <si>
    <t>Овощи свежие(огурец)</t>
  </si>
  <si>
    <t>Овощи свежие</t>
  </si>
  <si>
    <t>Помидоры и огурцы в нарезку</t>
  </si>
  <si>
    <t>25/25</t>
  </si>
  <si>
    <t>4,5/3,4</t>
  </si>
  <si>
    <t>30/30</t>
  </si>
  <si>
    <t>20/20</t>
  </si>
  <si>
    <t>овощи( доп.гарнир)</t>
  </si>
  <si>
    <t>Коктейль кисл-мол Лакт-Элит</t>
  </si>
  <si>
    <t>358/2004</t>
  </si>
  <si>
    <t>Сырники из творога</t>
  </si>
  <si>
    <t>315/04</t>
  </si>
  <si>
    <t>запеканка рисовая с творогом и сг</t>
  </si>
  <si>
    <t>75/20</t>
  </si>
  <si>
    <t xml:space="preserve">Запеканка рисовая с творогом и </t>
  </si>
  <si>
    <t>150/30</t>
  </si>
  <si>
    <t>сгущеным молоком</t>
  </si>
  <si>
    <t>молоко сгущеное</t>
  </si>
  <si>
    <t xml:space="preserve">Запеканка рисовая с творогом </t>
  </si>
  <si>
    <t>Запеканка рисовая с творогом и сг.мол</t>
  </si>
  <si>
    <t>макароны с сыром</t>
  </si>
  <si>
    <t>366/04</t>
  </si>
  <si>
    <t xml:space="preserve">Запеканка из творога </t>
  </si>
  <si>
    <t>Запеканка из творога со сгущ.мол.</t>
  </si>
  <si>
    <t>100/20</t>
  </si>
  <si>
    <t>с молоком сгущенным</t>
  </si>
  <si>
    <t>19.78</t>
  </si>
  <si>
    <t>100/40</t>
  </si>
  <si>
    <t>запеканка из творога со сгущ.мол.</t>
  </si>
  <si>
    <t>362/04</t>
  </si>
  <si>
    <t>Пудинг из творога</t>
  </si>
  <si>
    <t>Сметана 18%</t>
  </si>
  <si>
    <t>Сметана 15%</t>
  </si>
  <si>
    <t>соус сметанный с яйцом</t>
  </si>
  <si>
    <t>582/04</t>
  </si>
  <si>
    <t>Соус белый основной</t>
  </si>
  <si>
    <t>587/04</t>
  </si>
  <si>
    <t>Соус томатный</t>
  </si>
  <si>
    <t>0.35</t>
  </si>
  <si>
    <t>588/04</t>
  </si>
  <si>
    <t>Соус томатный с овощами</t>
  </si>
  <si>
    <t>600/04</t>
  </si>
  <si>
    <t>Соус сметанный</t>
  </si>
  <si>
    <t>601/04</t>
  </si>
  <si>
    <t>Соус сметанный с томатом</t>
  </si>
  <si>
    <t>606/04, (1 вариант)</t>
  </si>
  <si>
    <t>Соус польский (1-й вариант)</t>
  </si>
  <si>
    <t>Соус яичный</t>
  </si>
  <si>
    <t>616/2004</t>
  </si>
  <si>
    <t>Соус шоколадный</t>
  </si>
  <si>
    <t>621/2004</t>
  </si>
  <si>
    <t>Соус клюквенный</t>
  </si>
  <si>
    <t>джем из абрикосов</t>
  </si>
  <si>
    <t>600/2004</t>
  </si>
  <si>
    <t>с соусом сметанным</t>
  </si>
  <si>
    <t>с цыпленком отварным</t>
  </si>
  <si>
    <t>мясо отварное (для супа)</t>
  </si>
  <si>
    <t>сметана 15 %</t>
  </si>
  <si>
    <t>сметана 18 %</t>
  </si>
  <si>
    <t>с цыпленком отварным  и сметаной</t>
  </si>
  <si>
    <t>с цыпленком и сметаной</t>
  </si>
  <si>
    <t>12,5/5</t>
  </si>
  <si>
    <t>с мясом и сметаной</t>
  </si>
  <si>
    <t>со свининой и сметаной</t>
  </si>
  <si>
    <t>10/5</t>
  </si>
  <si>
    <t>с мясом (свинина)</t>
  </si>
  <si>
    <t>12,0/5</t>
  </si>
  <si>
    <t>с мясом(св) и сметаной</t>
  </si>
  <si>
    <t>15,0/5</t>
  </si>
  <si>
    <t xml:space="preserve">сосиски </t>
  </si>
  <si>
    <t>Выпечка</t>
  </si>
  <si>
    <t>Блинкики(п/ф) с вареньем</t>
  </si>
  <si>
    <t>50/10</t>
  </si>
  <si>
    <t>864/2022</t>
  </si>
  <si>
    <t>Блинчики (п/ф замор)готовые</t>
  </si>
  <si>
    <t>Цукаты (ананас сушеный кубики)</t>
  </si>
  <si>
    <t>Запеканка золотистая</t>
  </si>
  <si>
    <t>Кондитерское изделие(вафля)</t>
  </si>
  <si>
    <t>Кондитерское изделие(пряник)</t>
  </si>
  <si>
    <t>Кондитерское изделие (пряник)</t>
  </si>
  <si>
    <t>80(2 шт)</t>
  </si>
  <si>
    <t>40(1 шт)</t>
  </si>
  <si>
    <t>Пряник Пломбирный</t>
  </si>
  <si>
    <t>1шт(40)</t>
  </si>
  <si>
    <t>Печенье Оригинальное(158 рул)</t>
  </si>
  <si>
    <t>1шт (17)</t>
  </si>
  <si>
    <t>Конд. изделие(печенье Ромашка)</t>
  </si>
  <si>
    <t>Кондитерское изделие(печенье Ромашка)</t>
  </si>
  <si>
    <t>Кондитерское изделие(печенье)</t>
  </si>
  <si>
    <t>2 шт(60)</t>
  </si>
  <si>
    <t>Кондитерское изделие(печенье сах)</t>
  </si>
  <si>
    <t>1 шт 20гр 100гр 400ккал</t>
  </si>
  <si>
    <t>Печенье Цветочек</t>
  </si>
  <si>
    <t>СТО-21</t>
  </si>
  <si>
    <t>Печенье Цветочек(Тотьма)</t>
  </si>
  <si>
    <t>ТУ,ГОСТ</t>
  </si>
  <si>
    <t>Печенье затяжное</t>
  </si>
  <si>
    <t>Печенье "К чаю"</t>
  </si>
  <si>
    <t>Печенье Оригинальное(158 руб)</t>
  </si>
  <si>
    <t>Печенье Курабье</t>
  </si>
  <si>
    <t>Выпечное или конд.изд с/пр-ва</t>
  </si>
  <si>
    <t>741/04</t>
  </si>
  <si>
    <t>Ватрушка из др.теста с повидлом</t>
  </si>
  <si>
    <t>Ватрушка из др.теста с творогом</t>
  </si>
  <si>
    <t>Пицца с колбасой</t>
  </si>
  <si>
    <t>747/04</t>
  </si>
  <si>
    <t>Сосиска ,запеченная в тесте</t>
  </si>
  <si>
    <t>Пирог открытый с картофелем</t>
  </si>
  <si>
    <t>Пирог открытый с яблоками</t>
  </si>
  <si>
    <t>Пирог открытый с яйцом</t>
  </si>
  <si>
    <t>Рогалик с творогом</t>
  </si>
  <si>
    <t>Рулет с изюмом</t>
  </si>
  <si>
    <t>Булочка витушка с сахаром</t>
  </si>
  <si>
    <t>773/04</t>
  </si>
  <si>
    <t xml:space="preserve">Булочка </t>
  </si>
  <si>
    <t>Слойка с сах.пудрой</t>
  </si>
  <si>
    <t>404/2011</t>
  </si>
  <si>
    <t>Оладьи с творогом и повидлом</t>
  </si>
  <si>
    <t>Манник</t>
  </si>
  <si>
    <t>горошек конс</t>
  </si>
  <si>
    <t>Кукуруза консерв.</t>
  </si>
  <si>
    <t>повидло</t>
  </si>
  <si>
    <t>Ягоды протертые(смородина)</t>
  </si>
  <si>
    <t>Рассчеты</t>
  </si>
  <si>
    <t>Яйцо вареное</t>
  </si>
  <si>
    <t>1шт</t>
  </si>
  <si>
    <t>Печенье без глютеновое яблочное 20г упаковка, 64,39/80,48руб(8шт)</t>
  </si>
  <si>
    <t>Печенье без глютеновое яблочное1шт</t>
  </si>
  <si>
    <t>Печенье без глютеновое яблочное 2шт</t>
  </si>
  <si>
    <t>Печенье без глютеновое КАНТТЫ 0,2кг упаковка, 154,34/192,92руб(8шт)</t>
  </si>
  <si>
    <t>Печенье без глютеновое КАНТТЫ 1шт</t>
  </si>
  <si>
    <t>Печенье без глютеновое КАНТТЫ 2шт</t>
  </si>
  <si>
    <t>Хлебцы рисовые 0,075 29,89/37,36руб(8 шт)</t>
  </si>
  <si>
    <t>Хлебцы рисовые 1шт</t>
  </si>
  <si>
    <t>Хлебцы рисовые 2шт</t>
  </si>
  <si>
    <t>Хлебцы гречневые 0,060 30,59/38,23руб(8 шт)</t>
  </si>
  <si>
    <t>Хлебцы гречневые 1 шт</t>
  </si>
  <si>
    <t>Хлебцы гречневые 2шт</t>
  </si>
  <si>
    <t>Макароны без глютеновые   0,3кг 81,84/130,94рубля  1кг 436,46</t>
  </si>
  <si>
    <t>Макароны (без глютена)  отварные</t>
  </si>
  <si>
    <t>Макароны (без глютена) с сыром</t>
  </si>
  <si>
    <t>49/2013</t>
  </si>
  <si>
    <t>Салат из моркови с маслом растительным</t>
  </si>
  <si>
    <t xml:space="preserve">Примерное </t>
  </si>
  <si>
    <t xml:space="preserve">10 дневное меню  завтраков </t>
  </si>
  <si>
    <t>для обучающихся 5-11-х классов  2024-2025 учебный год</t>
  </si>
  <si>
    <t>Выход</t>
  </si>
  <si>
    <t>Энер. Цен.</t>
  </si>
  <si>
    <t>Первая неделя</t>
  </si>
  <si>
    <t>ккал</t>
  </si>
  <si>
    <t>Понедельник</t>
  </si>
  <si>
    <t>с соусом томатным</t>
  </si>
  <si>
    <t>овощи свежие</t>
  </si>
  <si>
    <t>Хлеб гречишный</t>
  </si>
  <si>
    <t>Плоды свежие</t>
  </si>
  <si>
    <t>Итого:</t>
  </si>
  <si>
    <t>Вторник</t>
  </si>
  <si>
    <t>Гуляш из отварного мяса</t>
  </si>
  <si>
    <t>Среда</t>
  </si>
  <si>
    <t>553/22</t>
  </si>
  <si>
    <t>с соусом сметанным с томатом</t>
  </si>
  <si>
    <t>с зеленым горошком консервированным</t>
  </si>
  <si>
    <t>Четверг</t>
  </si>
  <si>
    <t>овощами свежими</t>
  </si>
  <si>
    <t>Пятница</t>
  </si>
  <si>
    <t>Котлета мясная</t>
  </si>
  <si>
    <t>с овощами свежими</t>
  </si>
  <si>
    <t xml:space="preserve"> Итого:</t>
  </si>
  <si>
    <t>Суббота</t>
  </si>
  <si>
    <t>Блинчики (п/ф) с молоком сгущенным</t>
  </si>
  <si>
    <t>200/30</t>
  </si>
  <si>
    <t>Плоды свежие(яблоко)</t>
  </si>
  <si>
    <t>Вторая неделя</t>
  </si>
  <si>
    <t>Каша рассыпчатая гречневая ,</t>
  </si>
  <si>
    <t>Итого :</t>
  </si>
  <si>
    <t>Гуляш из птицы</t>
  </si>
  <si>
    <t>12/2011</t>
  </si>
  <si>
    <t>с овощами свежими(огурец)</t>
  </si>
  <si>
    <t>1шт/113</t>
  </si>
  <si>
    <t>с соленым огурцом</t>
  </si>
  <si>
    <t>Компот из свежих плодов(яблок и груши)</t>
  </si>
  <si>
    <t>1шт/118</t>
  </si>
  <si>
    <t xml:space="preserve">Наггетсы </t>
  </si>
  <si>
    <t>для обучающихся 1-4-х классов</t>
  </si>
  <si>
    <t>2024-2025 учебный год</t>
  </si>
  <si>
    <t>Кисло-молочный продукт</t>
  </si>
  <si>
    <t>с овощами свежими(огурцы)</t>
  </si>
  <si>
    <t xml:space="preserve"> с соусом ягодным из смородины </t>
  </si>
  <si>
    <t xml:space="preserve">Среда  </t>
  </si>
  <si>
    <t>с огурцом свежим</t>
  </si>
  <si>
    <t>897/2022</t>
  </si>
  <si>
    <t>Пельмени с маслом сливочным</t>
  </si>
  <si>
    <t>180/4</t>
  </si>
  <si>
    <t xml:space="preserve">Печенье </t>
  </si>
  <si>
    <t>для замены рациона четверга 1 недели</t>
  </si>
  <si>
    <t>Котлета из филе цыпленка</t>
  </si>
  <si>
    <t>Примерное 10-дневное меню</t>
  </si>
  <si>
    <t>для организации питания обучающихся начальных классов</t>
  </si>
  <si>
    <t xml:space="preserve"> с ограниченными возможностями здоровья(ОВЗ)2024-2025 уч.год</t>
  </si>
  <si>
    <t>Завтрак</t>
  </si>
  <si>
    <t>Обед</t>
  </si>
  <si>
    <t>и цыпленком отварным</t>
  </si>
  <si>
    <t>Итого за обед</t>
  </si>
  <si>
    <t>Всего за день</t>
  </si>
  <si>
    <t>и сметаной</t>
  </si>
  <si>
    <t>Кондитерское изделие(вафли)</t>
  </si>
  <si>
    <t>15 шк готовит</t>
  </si>
  <si>
    <t>Щи из свежей капусты с картофелем</t>
  </si>
  <si>
    <t>1шт/10</t>
  </si>
  <si>
    <t>мандарин</t>
  </si>
  <si>
    <t>рулет с малиной (х/комб)</t>
  </si>
  <si>
    <t>Итого</t>
  </si>
  <si>
    <t>с огурцом соленым</t>
  </si>
  <si>
    <t>Итого за обед:</t>
  </si>
  <si>
    <t>Всего за день:</t>
  </si>
  <si>
    <t>Примерное 12-дневное меню  двухразового питания</t>
  </si>
  <si>
    <t>для обучающихся 5-11 классов с ограниченными возможностями здоровья(ОВЗ)</t>
  </si>
  <si>
    <t>завтрак -550г, обед 800г</t>
  </si>
  <si>
    <t>на 2024-2025 уч.год</t>
  </si>
  <si>
    <t>Выход,г</t>
  </si>
  <si>
    <t>Энергет.цен.</t>
  </si>
  <si>
    <t xml:space="preserve">Первая неделя </t>
  </si>
  <si>
    <t>Каша рисовая вязкая молочная с маслом</t>
  </si>
  <si>
    <t>300/3</t>
  </si>
  <si>
    <t xml:space="preserve">Обед </t>
  </si>
  <si>
    <t>Итого (за завтрак+обед)</t>
  </si>
  <si>
    <t>Каша пшеничная жидкая молочная, с маслом</t>
  </si>
  <si>
    <t>300/5</t>
  </si>
  <si>
    <t>238/33</t>
  </si>
  <si>
    <t>Итого за завтрак</t>
  </si>
  <si>
    <t xml:space="preserve"> с маслом</t>
  </si>
  <si>
    <t>со сметаной</t>
  </si>
  <si>
    <t xml:space="preserve">Каша пшенная жидкая молочная </t>
  </si>
  <si>
    <t>с маслом</t>
  </si>
  <si>
    <t>Блинчик с вареньем</t>
  </si>
  <si>
    <t>с соусом ягодным(смородина)</t>
  </si>
  <si>
    <t>Плоды свежие  (яблоко)</t>
  </si>
  <si>
    <t xml:space="preserve">Котлета </t>
  </si>
  <si>
    <t>Кондитерское изделие(печенье )</t>
  </si>
  <si>
    <t>Итого  за обед</t>
  </si>
  <si>
    <t>12,14/2011Овощи свежие</t>
  </si>
  <si>
    <t xml:space="preserve">Вторая неделя </t>
  </si>
  <si>
    <t>Каша пшенная жидкая молочная с маслом</t>
  </si>
  <si>
    <t>для обучающихся 5-11-х классов</t>
  </si>
  <si>
    <t>2023-2024 учебный год</t>
  </si>
  <si>
    <t>с соусом молочным</t>
  </si>
  <si>
    <t>горошек консервированный</t>
  </si>
  <si>
    <t>Напиток из ягод протертых</t>
  </si>
  <si>
    <t>Овощи свежие(помидоры)</t>
  </si>
  <si>
    <t xml:space="preserve">Плов </t>
  </si>
  <si>
    <t>овощи свежие(огурцы)</t>
  </si>
  <si>
    <t>1 шт</t>
  </si>
  <si>
    <t>Овощи свежие(огурцы)</t>
  </si>
  <si>
    <t>Огурцы консервированные</t>
  </si>
  <si>
    <t>Биточек по-белорусски</t>
  </si>
  <si>
    <t>соус томатный</t>
  </si>
  <si>
    <t>с соусом ягодным</t>
  </si>
  <si>
    <t>Напиток из варенья(черная смородина)</t>
  </si>
  <si>
    <t>МАУ Центр социального питания</t>
  </si>
  <si>
    <t>Примерное 12 дневное меню  с 02 сентября 2024</t>
  </si>
  <si>
    <t xml:space="preserve">700г   </t>
  </si>
  <si>
    <t>550г</t>
  </si>
  <si>
    <t>800г</t>
  </si>
  <si>
    <t>от 600- 750 ккал  88 руб</t>
  </si>
  <si>
    <t>от 470-587 ккал 85 руб</t>
  </si>
  <si>
    <t>обед ОВЗ 1-4классы 85 рубл</t>
  </si>
  <si>
    <t xml:space="preserve">                               абонемент 125 руб ОВЗ(1200г)                                                                                      </t>
  </si>
  <si>
    <t>абонемент 88рублей 5-11 кл</t>
  </si>
  <si>
    <t>выход</t>
  </si>
  <si>
    <t>эн.цен</t>
  </si>
  <si>
    <t>цена</t>
  </si>
  <si>
    <t>абонемент 85руб 1-4 кл</t>
  </si>
  <si>
    <t>обед(705-823ккал)</t>
  </si>
  <si>
    <t>завтрак(от 544-680ккал)</t>
  </si>
  <si>
    <t>обед(816-952ккал)</t>
  </si>
  <si>
    <t>понедельник</t>
  </si>
  <si>
    <t>Суп картоф с рисом , цыпленком</t>
  </si>
  <si>
    <t>250/12,5</t>
  </si>
  <si>
    <t>86/26</t>
  </si>
  <si>
    <t>300/15</t>
  </si>
  <si>
    <t>103/31</t>
  </si>
  <si>
    <t xml:space="preserve">Ежики куриные </t>
  </si>
  <si>
    <t>Каша рисовая вязкая с маслом и</t>
  </si>
  <si>
    <t>Ежики куриные (филе)</t>
  </si>
  <si>
    <t>Каша рисовая вязкая с маслом</t>
  </si>
  <si>
    <t>Чай с лимоном и сахаром</t>
  </si>
  <si>
    <t>200/7</t>
  </si>
  <si>
    <t xml:space="preserve">Батон нарезной </t>
  </si>
  <si>
    <t>Макароны отварные</t>
  </si>
  <si>
    <t>Лакт-Элит</t>
  </si>
  <si>
    <t>Яйцо куриное вареное</t>
  </si>
  <si>
    <t>Компот из св.плодов(яблоки)</t>
  </si>
  <si>
    <t>Фрукты(Яблоко)</t>
  </si>
  <si>
    <t>Фрукты(апельсин)</t>
  </si>
  <si>
    <t>30(3 шт)</t>
  </si>
  <si>
    <t>итого</t>
  </si>
  <si>
    <t>вторник</t>
  </si>
  <si>
    <t>Борщ с кап, карт, и сметаной</t>
  </si>
  <si>
    <t>250/5</t>
  </si>
  <si>
    <t>99/9</t>
  </si>
  <si>
    <t>300/6</t>
  </si>
  <si>
    <t>119/11</t>
  </si>
  <si>
    <t>Гуляш из отварного мяса(карб)</t>
  </si>
  <si>
    <t>Фрикадельки по-калининградски(гов+св)</t>
  </si>
  <si>
    <t>Каша пшеничная  мол, жид с маслом</t>
  </si>
  <si>
    <t>Гуляш из отварного мяса(карбон)</t>
  </si>
  <si>
    <t>с помидором свежим</t>
  </si>
  <si>
    <t>Каша гречневая рассыпчатая</t>
  </si>
  <si>
    <t>вафля</t>
  </si>
  <si>
    <t>2шт/36</t>
  </si>
  <si>
    <t>Компот из яблок и мандарина</t>
  </si>
  <si>
    <t>Огурец свежий</t>
  </si>
  <si>
    <t xml:space="preserve">итого </t>
  </si>
  <si>
    <t>среда</t>
  </si>
  <si>
    <t>Рассольник ленин с перл кр, смет</t>
  </si>
  <si>
    <t>101/9</t>
  </si>
  <si>
    <t>Рассол ленин с перл.сметаной</t>
  </si>
  <si>
    <t>121/11</t>
  </si>
  <si>
    <t>Наггетсы куриные(из п/ф) 4 шт</t>
  </si>
  <si>
    <t xml:space="preserve">Омлет </t>
  </si>
  <si>
    <t>Наггетсы куриные(из п/ф)</t>
  </si>
  <si>
    <t>Каша гречневая жидкая с маслом</t>
  </si>
  <si>
    <t>241/33</t>
  </si>
  <si>
    <t>с зеленым горошком консервир</t>
  </si>
  <si>
    <t>Чай с молоком</t>
  </si>
  <si>
    <t>Картофельное пюре</t>
  </si>
  <si>
    <t>3шт/30</t>
  </si>
  <si>
    <t>Мандарин</t>
  </si>
  <si>
    <t>Вафля</t>
  </si>
  <si>
    <t>Печенье Лужское с топл.молоком(312руб)</t>
  </si>
  <si>
    <t>Пряник</t>
  </si>
  <si>
    <t>четверг</t>
  </si>
  <si>
    <t>Суп по-восточному(свинина)</t>
  </si>
  <si>
    <t>Котлета куриная (филе)</t>
  </si>
  <si>
    <t>Блинчики(3 шт)</t>
  </si>
  <si>
    <t xml:space="preserve">Котлета куриная </t>
  </si>
  <si>
    <t>Каша пшенная жидкая с маслом</t>
  </si>
  <si>
    <t>242/33</t>
  </si>
  <si>
    <t>и помидором</t>
  </si>
  <si>
    <t xml:space="preserve">Каша гречневая рассып </t>
  </si>
  <si>
    <t xml:space="preserve">Каша гречневая рассыпчатая </t>
  </si>
  <si>
    <t>Блинчик с вареньем(смор.прот)</t>
  </si>
  <si>
    <t>Напиток из шиповника</t>
  </si>
  <si>
    <t>Фрукт(груша)</t>
  </si>
  <si>
    <t>Фрукты(мандарин)</t>
  </si>
  <si>
    <t xml:space="preserve">Щи из свежей капусты ,с цыпл, смет </t>
  </si>
  <si>
    <t>250/12,5/5</t>
  </si>
  <si>
    <t>85/25/9</t>
  </si>
  <si>
    <t xml:space="preserve">Щи из свежей капусты ,со смет </t>
  </si>
  <si>
    <t>102/11</t>
  </si>
  <si>
    <t xml:space="preserve">Котлета(св) </t>
  </si>
  <si>
    <t>140/40</t>
  </si>
  <si>
    <t>Запеканка рис с творогом</t>
  </si>
  <si>
    <t>с соусом  ягодным(из ягод.протертых)</t>
  </si>
  <si>
    <t>соус ягодный(смородина,клюква)</t>
  </si>
  <si>
    <t>Плоды свежие( яблоко)</t>
  </si>
  <si>
    <t>фрукт (яблоко)</t>
  </si>
  <si>
    <t>печенье к Чаю(172,80)</t>
  </si>
  <si>
    <t>Замена четверга(блины)</t>
  </si>
  <si>
    <t>Суп крестьянский с перл, сметаной</t>
  </si>
  <si>
    <t>109/11</t>
  </si>
  <si>
    <t>Блинчики(4 шт)</t>
  </si>
  <si>
    <t>Котлета из цыпл(филе)</t>
  </si>
  <si>
    <t>Каша пшеничная жид молочная с маслом</t>
  </si>
  <si>
    <t xml:space="preserve">Котлета куриная с </t>
  </si>
  <si>
    <t>Какао на молоке</t>
  </si>
  <si>
    <t>Компот из св.пл(яблоки+манд)</t>
  </si>
  <si>
    <t>Фрукт(яблоко)</t>
  </si>
  <si>
    <t xml:space="preserve">                                                                                              </t>
  </si>
  <si>
    <t>помидор свежий</t>
  </si>
  <si>
    <t xml:space="preserve">  </t>
  </si>
  <si>
    <t xml:space="preserve">                                                  </t>
  </si>
  <si>
    <t xml:space="preserve">Суп карт с горохом, </t>
  </si>
  <si>
    <t>Суп карт с горохом</t>
  </si>
  <si>
    <t>Плов куриный(окорочок б/к)</t>
  </si>
  <si>
    <t>Макароны отв с сыром</t>
  </si>
  <si>
    <t>Плов куриный(окорочок)</t>
  </si>
  <si>
    <t>Горошек консервированный</t>
  </si>
  <si>
    <t>Кондит.изделие(пряник)</t>
  </si>
  <si>
    <t>Печенье Мария</t>
  </si>
  <si>
    <t>20/2шт</t>
  </si>
  <si>
    <t>2шт/20</t>
  </si>
  <si>
    <t>Груша</t>
  </si>
  <si>
    <t>Котлета( из свинины окорок)</t>
  </si>
  <si>
    <t>Каша пшенная с молоком жидкая</t>
  </si>
  <si>
    <t>Рис оприпущенный</t>
  </si>
  <si>
    <t>Огурец соленый</t>
  </si>
  <si>
    <t>Батон</t>
  </si>
  <si>
    <t>Лакт-элит</t>
  </si>
  <si>
    <t>огурец соленый</t>
  </si>
  <si>
    <t>Фрукты(яблоко)</t>
  </si>
  <si>
    <t>Конд.изделие(печенье к Чаю)</t>
  </si>
  <si>
    <t>2шт/40</t>
  </si>
  <si>
    <t>91/9</t>
  </si>
  <si>
    <t>Гуляш из мяса птицы(окорочок)</t>
  </si>
  <si>
    <t xml:space="preserve">Биточки куриные </t>
  </si>
  <si>
    <t>Каша Дружба жидкая с маслом</t>
  </si>
  <si>
    <t>300/2</t>
  </si>
  <si>
    <t>220/13</t>
  </si>
  <si>
    <t>Зразы ленивые мясные</t>
  </si>
  <si>
    <t xml:space="preserve">Вафля </t>
  </si>
  <si>
    <t>1шт/18</t>
  </si>
  <si>
    <t>Печенье К чаю</t>
  </si>
  <si>
    <t>Солянка из птицы, со сметаной</t>
  </si>
  <si>
    <t>Каша овс (геркулес)жид с маслом</t>
  </si>
  <si>
    <t>201/13</t>
  </si>
  <si>
    <t>соусом томатным</t>
  </si>
  <si>
    <t>Бульон с овощами и цыпленком, гренками</t>
  </si>
  <si>
    <t>12,5/250/8</t>
  </si>
  <si>
    <t>Картофель тушеный с мясом(карбонад)</t>
  </si>
  <si>
    <t>Тефтели 1 вар(свин)</t>
  </si>
  <si>
    <t>Огурец консервированный</t>
  </si>
  <si>
    <t>Чай с яблоком</t>
  </si>
  <si>
    <t>Компот из свежих плодов(яблоки+груша)</t>
  </si>
  <si>
    <t xml:space="preserve">Каша перловая рассып </t>
  </si>
  <si>
    <t xml:space="preserve">Плоды свежие(яблоки) </t>
  </si>
  <si>
    <t>Печенье Лужское</t>
  </si>
  <si>
    <t>1шт/20</t>
  </si>
  <si>
    <t>Наггетсы куриные(из п/ф) 4 штуки</t>
  </si>
  <si>
    <t>Каша пшенич жидкая молочная с маслом</t>
  </si>
  <si>
    <t>Апельсин</t>
  </si>
  <si>
    <t>Открытие 2.09.2024г 1-4 кл- замена дня с кашей(прописать в журнале замен)</t>
  </si>
  <si>
    <t>пункт СанПиН  5% отклонение от приема пище в" -"</t>
  </si>
  <si>
    <t xml:space="preserve">Блинчики со сгущенным </t>
  </si>
  <si>
    <t>8.1.2.3</t>
  </si>
  <si>
    <t>молоком</t>
  </si>
  <si>
    <t>Контейнер МЕЛКИЙ,вилка</t>
  </si>
  <si>
    <t xml:space="preserve">Мандарин </t>
  </si>
  <si>
    <t>2 шт/180</t>
  </si>
  <si>
    <t xml:space="preserve">яблоко </t>
  </si>
  <si>
    <t>1шт/178</t>
  </si>
  <si>
    <t>4.09.2024  (среда)</t>
  </si>
  <si>
    <t xml:space="preserve">1=4 классы 85 руб   </t>
  </si>
  <si>
    <t>110/24</t>
  </si>
  <si>
    <t>с молоком сгущенным с сахаром</t>
  </si>
  <si>
    <t xml:space="preserve">1=4 классы 170 руб(85+85)    </t>
  </si>
  <si>
    <t>2шт/199</t>
  </si>
  <si>
    <t xml:space="preserve">Слойка Свердловская </t>
  </si>
  <si>
    <t>5-11классы 88 руб   83 чел</t>
  </si>
  <si>
    <t>110/23</t>
  </si>
  <si>
    <t>с ягодой протертой с сахаром</t>
  </si>
  <si>
    <t>5-11классы 90 руб   чел</t>
  </si>
  <si>
    <t>119/20</t>
  </si>
  <si>
    <t>5-11классы 125 руб    чел</t>
  </si>
  <si>
    <t xml:space="preserve">Слойка </t>
  </si>
  <si>
    <t>05.09.2024(четверг)</t>
  </si>
  <si>
    <t>Наггетсы куриные(из п/ф) 3 шт</t>
  </si>
  <si>
    <t>рис припущенный</t>
  </si>
  <si>
    <t>сок Джустик</t>
  </si>
  <si>
    <t>Контейнер Б0ЛЬШОЙ,вилка</t>
  </si>
  <si>
    <t>1=4 классы 170 руб(85+85)    14 чел( 1 чел в д/с, всего 15 в школе)</t>
  </si>
  <si>
    <t>слойка с яйцом</t>
  </si>
  <si>
    <t>вода питьевая</t>
  </si>
  <si>
    <t>5-11классы 90 руб   8чел</t>
  </si>
  <si>
    <t>Рулет с малиной</t>
  </si>
  <si>
    <t>09.09.2024(понедельник)</t>
  </si>
  <si>
    <t>10.09.2024(вторник)</t>
  </si>
  <si>
    <t>11.09.2024  (среда)</t>
  </si>
  <si>
    <t>12.09.2024(четверг)</t>
  </si>
  <si>
    <t>13.09.2024(ПЯТНИЦА)</t>
  </si>
  <si>
    <t>16.09.2024(понедельник)</t>
  </si>
  <si>
    <t>Блинчики(2шт)</t>
  </si>
  <si>
    <t>100/30</t>
  </si>
  <si>
    <t>Омлет с маслом,</t>
  </si>
  <si>
    <t>каша гречневая рассыпчатая</t>
  </si>
  <si>
    <t>Печенье лужское</t>
  </si>
  <si>
    <t>мандарин122</t>
  </si>
  <si>
    <t>1шт/114</t>
  </si>
  <si>
    <t xml:space="preserve">1=4 классы 170 руб(85+85)  </t>
  </si>
  <si>
    <t xml:space="preserve">1=4 классы 170 руб  </t>
  </si>
  <si>
    <t>Слойка Свердловская (хл/к)</t>
  </si>
  <si>
    <t>Слойка с яблоками(с/п)</t>
  </si>
  <si>
    <t>слойка с яйцом(хл/к)</t>
  </si>
  <si>
    <t>Слойка брусничная(хл/к)</t>
  </si>
  <si>
    <t>2шт/228</t>
  </si>
  <si>
    <t>Булочка-витушка(с/п)</t>
  </si>
  <si>
    <t xml:space="preserve">5-11классы 88 руб   </t>
  </si>
  <si>
    <t>печенье затяжное</t>
  </si>
  <si>
    <t>2 шт</t>
  </si>
  <si>
    <t>Слойка (с/п)</t>
  </si>
  <si>
    <t xml:space="preserve">5-11классы 90 руб   </t>
  </si>
  <si>
    <t xml:space="preserve">5-11классы 90 руб  СВО </t>
  </si>
  <si>
    <t xml:space="preserve">5-11классы 90 руб  </t>
  </si>
  <si>
    <t>3шт</t>
  </si>
  <si>
    <t>97  /1шт</t>
  </si>
  <si>
    <t xml:space="preserve">5-11классы 125 руб    </t>
  </si>
  <si>
    <t>5-11классы 125 руб</t>
  </si>
  <si>
    <t xml:space="preserve">5-11классы 125 руб   </t>
  </si>
  <si>
    <t>Рулет с малиной(хл/к)</t>
  </si>
  <si>
    <t>Булочка весенняя со сгущ.мол(с/п)</t>
  </si>
  <si>
    <t>18.09.2024  (среда)</t>
  </si>
  <si>
    <t>Питание  льготников 13 школы</t>
  </si>
  <si>
    <t>1-4кл</t>
  </si>
  <si>
    <t>1-4 ОВЗ</t>
  </si>
  <si>
    <t>5-11классы</t>
  </si>
  <si>
    <t>5-11 ОВЗ</t>
  </si>
  <si>
    <t>90 руб</t>
  </si>
  <si>
    <t>83(63+20)</t>
  </si>
  <si>
    <t>или 9??</t>
  </si>
  <si>
    <t>выборы, не кормили детей</t>
  </si>
  <si>
    <t>МАУ «Центр социального питания»</t>
  </si>
  <si>
    <t>Утверждаю</t>
  </si>
  <si>
    <t>Директор МОУ «СОШ № 13»</t>
  </si>
  <si>
    <t>С.А. Богданова</t>
  </si>
  <si>
    <t>Меню</t>
  </si>
  <si>
    <t>1=4 классы 170 руб</t>
  </si>
  <si>
    <t>Контейнер БОЛЬШОЙ,вилка</t>
  </si>
  <si>
    <t>Булочка Витушка</t>
  </si>
  <si>
    <t>Ю.С. Тенигина</t>
  </si>
  <si>
    <t xml:space="preserve">1-4 классы 85 руб   </t>
  </si>
  <si>
    <t xml:space="preserve">1-4 классы 170 руб(85+85)  </t>
  </si>
  <si>
    <t>Рулет с малиной (х/комб)</t>
  </si>
  <si>
    <t>1 шт.</t>
  </si>
  <si>
    <t>2шт./228</t>
  </si>
  <si>
    <t>Блинчики (3 шт)</t>
  </si>
  <si>
    <t xml:space="preserve">Яблоко </t>
  </si>
  <si>
    <t>Зав.производством                                  Ю.С. Тенигина</t>
  </si>
  <si>
    <t xml:space="preserve">с молоком сгущенным </t>
  </si>
  <si>
    <t xml:space="preserve">1-4 классы 170 руб  </t>
  </si>
  <si>
    <t>19.09.2024(четверг)</t>
  </si>
  <si>
    <t>20.09.2024(ПЯТНИЦА)</t>
  </si>
  <si>
    <t>17.09.2024(вторник)</t>
  </si>
  <si>
    <t>пирог с сырной начинкой(хл/к)</t>
  </si>
  <si>
    <t>Яблоко</t>
  </si>
  <si>
    <t>Наггетсы куриные(из п/ф)3 шт</t>
  </si>
  <si>
    <t xml:space="preserve">1-4 классы 170 руб(85+85)    </t>
  </si>
  <si>
    <t>Чоко-пай</t>
  </si>
  <si>
    <t>Слойка с вишневой начинкой</t>
  </si>
  <si>
    <t>Зав.производством                                  А.В.Селякова</t>
  </si>
  <si>
    <t xml:space="preserve">Меню на </t>
  </si>
  <si>
    <t>на 25.09.2024</t>
  </si>
  <si>
    <t>Группа продленного дня</t>
  </si>
  <si>
    <t>Контейнер 0,5/вилка</t>
  </si>
  <si>
    <t>на 24.09.2024</t>
  </si>
  <si>
    <t>Слойка со сгущенкой</t>
  </si>
  <si>
    <t>Зав.производством</t>
  </si>
  <si>
    <t>А.В.Селякова</t>
  </si>
  <si>
    <t>Пирожок с яйцом</t>
  </si>
  <si>
    <t>Пирог открытый с сыром</t>
  </si>
  <si>
    <t>Булочка Витушка с маком</t>
  </si>
  <si>
    <t>Зав.производством                                 А.В. Селякова</t>
  </si>
  <si>
    <t>на 26.09.2024</t>
  </si>
  <si>
    <t>Булочка-витушка</t>
  </si>
  <si>
    <t>на 27.09.2024</t>
  </si>
  <si>
    <t>Булочка витушка с маком</t>
  </si>
  <si>
    <t>1/2 кус</t>
  </si>
  <si>
    <t>Слойка с малиновой начинкой</t>
  </si>
  <si>
    <t>Примерное 12 дневное меню  с 14 октября 2024</t>
  </si>
  <si>
    <t xml:space="preserve">Каша рисовая с маслом </t>
  </si>
  <si>
    <t>Каша рисовая</t>
  </si>
  <si>
    <t>250/3</t>
  </si>
  <si>
    <t>99/5</t>
  </si>
  <si>
    <t>Каша пшенная. жид с маслом</t>
  </si>
  <si>
    <t>85/8/9</t>
  </si>
  <si>
    <t>Суп крестьянский с перл крупой</t>
  </si>
  <si>
    <t>Каша пшеничная жид с маслом</t>
  </si>
  <si>
    <t xml:space="preserve">Чай с лимоном и  сахаром </t>
  </si>
  <si>
    <t>Рис отварной</t>
  </si>
  <si>
    <t>Зразы ленивые</t>
  </si>
  <si>
    <t>печенье к чаю</t>
  </si>
  <si>
    <t>Картофель тушеный с мясом(окорок)</t>
  </si>
  <si>
    <t xml:space="preserve">Каша перловаявая рассыпчатая </t>
  </si>
  <si>
    <t>Компот из св плодов(яблоки+груша)</t>
  </si>
  <si>
    <t>с соусом  томатным</t>
  </si>
  <si>
    <r>
      <rPr>
        <b/>
        <sz val="11"/>
        <rFont val="Times New Roman"/>
        <family val="1"/>
        <charset val="204"/>
      </rPr>
      <t xml:space="preserve">Замена: </t>
    </r>
    <r>
      <rPr>
        <sz val="11"/>
        <rFont val="Times New Roman"/>
        <family val="1"/>
        <charset val="204"/>
      </rPr>
      <t xml:space="preserve">после каникул </t>
    </r>
  </si>
  <si>
    <t xml:space="preserve">выходим 5.11(вторник), работаем по понедельнику </t>
  </si>
  <si>
    <t>(но с заменой груши и пряника на Лакт-Элит), затем дни остаются</t>
  </si>
  <si>
    <t>по порядку- среда по среде и т.д. Замену аб.85 1-4 пропишите в журнале замен</t>
  </si>
  <si>
    <t>5 ноября 2024</t>
  </si>
  <si>
    <t>яблоко 145г -17,50</t>
  </si>
  <si>
    <t xml:space="preserve">огурец      свежий  </t>
  </si>
  <si>
    <t>Котлета из свинины</t>
  </si>
  <si>
    <t>с огурцом свеж</t>
  </si>
  <si>
    <t>Макароны отварные с сыром</t>
  </si>
  <si>
    <t>сгущенным молоком</t>
  </si>
  <si>
    <t xml:space="preserve">Сырники(без яиц) со </t>
  </si>
  <si>
    <t>Бананы</t>
  </si>
  <si>
    <t>Фрукты(киви)</t>
  </si>
  <si>
    <t>Суп картоф с рисом,мясом(св. окорок)</t>
  </si>
  <si>
    <t>250/15</t>
  </si>
  <si>
    <t>86/56</t>
  </si>
  <si>
    <t xml:space="preserve">Щи из свежей капусты ,со свининой, сметаной </t>
  </si>
  <si>
    <t>85/46/9</t>
  </si>
  <si>
    <t>Печень по-строгановски в сметанно-томатном соусе</t>
  </si>
  <si>
    <t>Свинина отварная</t>
  </si>
  <si>
    <t>Свинина (окорок) отварная</t>
  </si>
  <si>
    <t>Печенье затяжное Мария</t>
  </si>
  <si>
    <t xml:space="preserve">компот из яблок и груши   </t>
  </si>
  <si>
    <t xml:space="preserve">чай с сахаром </t>
  </si>
  <si>
    <t>Колбаски школьные(св.окорок)</t>
  </si>
  <si>
    <t>Гуляш из отварного мяса(карбонад)</t>
  </si>
  <si>
    <t>Чай с яблоками</t>
  </si>
  <si>
    <t>250/10/8</t>
  </si>
  <si>
    <t xml:space="preserve">с пищевой аллергией на яйцо, курицу, продукты с ними, рыбу, цитрусовые, вафли, все кондитерские изделия,выпечку с яйцом, </t>
  </si>
  <si>
    <t>Даниловой Марии Ильиничны, согласно приказа по школе № 01-07/403 от 18.09.2024</t>
  </si>
  <si>
    <t>Бульон мясной, с мясом(свин. ок), с овощами , гренками</t>
  </si>
  <si>
    <t>Суп с макар.изделиями, картофелем ,мясом(св)</t>
  </si>
  <si>
    <t>Бифштекс студенческий(св.ок)</t>
  </si>
  <si>
    <t>2 неделя</t>
  </si>
  <si>
    <t>1-4 кл  от 470-587 ккал 85 руб</t>
  </si>
  <si>
    <t>обед ОВЗ 1-4классы 85 рубл, объем 700г</t>
  </si>
  <si>
    <t>объем 500г</t>
  </si>
  <si>
    <t xml:space="preserve"> с яйцом, какао, шоколад</t>
  </si>
  <si>
    <t>Меню для организаци питания учащейся начальной школы МОУ № 22 имени Ф.Я.Федулова</t>
  </si>
  <si>
    <t xml:space="preserve">Ежики куриные(филе) </t>
  </si>
  <si>
    <t>четверг 1 недели после каникул  14.11.24</t>
  </si>
  <si>
    <t xml:space="preserve">Напиток из смородины протертой </t>
  </si>
  <si>
    <t xml:space="preserve">Каша рисовая вязкая с маслом </t>
  </si>
  <si>
    <t>масло</t>
  </si>
  <si>
    <t>горошек</t>
  </si>
  <si>
    <t>8,8</t>
  </si>
  <si>
    <t>2 шт44</t>
  </si>
  <si>
    <t>2шт/120</t>
  </si>
  <si>
    <t>с горошком консервированным</t>
  </si>
  <si>
    <t>Замена пятницы,при отсутствии пельменей по вине поставщика</t>
  </si>
  <si>
    <t>Бифштекс студенческий(св ок)</t>
  </si>
  <si>
    <t xml:space="preserve">Чай с  сахаром </t>
  </si>
  <si>
    <t>Печенье к Чаю</t>
  </si>
  <si>
    <t>Компот из свежих пл(яблоки+груша)</t>
  </si>
  <si>
    <t>Котлета( из свинины окорок) с соусом томатным</t>
  </si>
  <si>
    <t>горошком консервированным</t>
  </si>
  <si>
    <t>150/15/11</t>
  </si>
  <si>
    <t>Котлета(св ок)с соусом томатным (40,24+1,38)</t>
  </si>
  <si>
    <t>391/22</t>
  </si>
  <si>
    <t>Вафли</t>
  </si>
  <si>
    <t>Котлета(св ок), соус том40,24+1,38</t>
  </si>
  <si>
    <t>1шт/22</t>
  </si>
  <si>
    <t>Яйцо вареное вкрутую</t>
  </si>
  <si>
    <t xml:space="preserve"> Зразы ленивые мясные(св)</t>
  </si>
  <si>
    <t>362/22</t>
  </si>
  <si>
    <t>Картофель тушеный с мясом(св ок)40/210</t>
  </si>
  <si>
    <t>Картофель тушеный с мясом(св ок) 40/210</t>
  </si>
  <si>
    <t>Чай с  сахаром</t>
  </si>
  <si>
    <t>Наггетсы (5*25)</t>
  </si>
  <si>
    <t>Наггетсы куриные(из п/ф) 5шт</t>
  </si>
  <si>
    <t>Каша манная жидкая с маслом</t>
  </si>
  <si>
    <t>Слойка</t>
  </si>
  <si>
    <t>Биточек куриный, соус томатный</t>
  </si>
  <si>
    <t>362/24</t>
  </si>
  <si>
    <t>Макароны отв с сыром,</t>
  </si>
  <si>
    <t>Печенье к чаю</t>
  </si>
  <si>
    <t>и горошком консервированным</t>
  </si>
  <si>
    <t>Ежики куриные(филе)</t>
  </si>
  <si>
    <t>Зразы ленивые (св.окорок)</t>
  </si>
  <si>
    <t>Гуляш из отварного мяса(окорок)</t>
  </si>
  <si>
    <t>Гуляш из отв свинины(окорок)</t>
  </si>
  <si>
    <t>Фрукты свежие( мандарин)</t>
  </si>
  <si>
    <t>Запеканка картофельная с мясом(св.окорок)</t>
  </si>
  <si>
    <t>Фрукты свежие (апельсин)</t>
  </si>
  <si>
    <t>Чай с сахаром и яблоком</t>
  </si>
  <si>
    <t>Напиток чайный ягодный</t>
  </si>
  <si>
    <t>Блинчики п/ф от Стрелы</t>
  </si>
  <si>
    <t>Блинчик с молоком сгущенным</t>
  </si>
  <si>
    <t>Фрукт(апельсин)</t>
  </si>
  <si>
    <t>391/24</t>
  </si>
  <si>
    <t>Котлета(св ок)с соусом сметанным с томатом (40,24+2,93)</t>
  </si>
  <si>
    <t>1 шт/18</t>
  </si>
  <si>
    <t>Котлета мясная (св ок)</t>
  </si>
  <si>
    <t>200/50</t>
  </si>
  <si>
    <t>368/25</t>
  </si>
  <si>
    <t>Зразы ленивые (св ок)с соусом сметанным с томатом(38,72+2,93) 100/30</t>
  </si>
  <si>
    <t>Зразы ленивые (св.ок)с соусом томатным(38,72+1,38) 100/30</t>
  </si>
  <si>
    <t>Замена на понедельник 1 неделя (каша )2 смена</t>
  </si>
  <si>
    <t>Каша перловая рассыпчатая</t>
  </si>
  <si>
    <t>Фрикадельки по-калининградски(свин ок+ филе цыпл)</t>
  </si>
  <si>
    <t>Примерное 12 дневное меню  с 05 ноября  2024(2 учебная четверть)</t>
  </si>
  <si>
    <t>Рассольник лен с перл кр, смет</t>
  </si>
  <si>
    <t>Запеканка рисовая  с творогом, соусом ягодным(34,99+5,98)</t>
  </si>
  <si>
    <t>Фрикадельки по-калининградски (свин +филе цыпл)</t>
  </si>
  <si>
    <t>100/30/16</t>
  </si>
  <si>
    <t xml:space="preserve">Блинчики </t>
  </si>
  <si>
    <t>177/2022</t>
  </si>
  <si>
    <t>Гуляш из отв.свинины(окорок)</t>
  </si>
  <si>
    <t>50/50/19</t>
  </si>
  <si>
    <t>100/30/20</t>
  </si>
  <si>
    <t>85/9</t>
  </si>
  <si>
    <t>Картофель тушеный с мясом(гов)</t>
  </si>
  <si>
    <t>Картофель тушеный с мясом(св)</t>
  </si>
  <si>
    <t>Суп картофельный с крупой,цыпленком</t>
  </si>
  <si>
    <t>и цыпленком</t>
  </si>
  <si>
    <t>Суп крестьянский с перл крупой, и сметаной</t>
  </si>
  <si>
    <t>1шт/25</t>
  </si>
  <si>
    <t>Кондитерское изделие(вафля )</t>
  </si>
  <si>
    <t>Кондитерское изделие(вафля Лакомка))</t>
  </si>
  <si>
    <t>Гуляш из отв мяса птицы</t>
  </si>
  <si>
    <t>Выход, г</t>
  </si>
  <si>
    <t>Энер. цен.</t>
  </si>
  <si>
    <t>Кондитерское изделие (печенье)</t>
  </si>
  <si>
    <t>на 100 гр</t>
  </si>
  <si>
    <t>Плоды свежие (яблоко)</t>
  </si>
  <si>
    <t>150/15/10</t>
  </si>
  <si>
    <t>90/30</t>
  </si>
  <si>
    <t>Тефтели из свинины с соусом сметанным с томатом</t>
  </si>
  <si>
    <t>Компот из свежих плодов (яблоки)</t>
  </si>
  <si>
    <t>с молоком сгущеным</t>
  </si>
  <si>
    <t>Плоды свежие (яблоки)</t>
  </si>
  <si>
    <t>Биточек рубленый из цыпленка</t>
  </si>
  <si>
    <t>90/40</t>
  </si>
  <si>
    <t>для обучающихся 1-4-х классов 2024-2025 учебный год</t>
  </si>
  <si>
    <t xml:space="preserve">для обучающихся с ограниченными возможностями здоровья  </t>
  </si>
  <si>
    <t>1-4-х классов 2024-2025 учебный год</t>
  </si>
  <si>
    <t xml:space="preserve">Среда </t>
  </si>
  <si>
    <t>Суп с макаронными изделиями и картофелем</t>
  </si>
  <si>
    <t xml:space="preserve">Гуляш из свинины </t>
  </si>
  <si>
    <t>Борщ с капустой и картофелем и сметаной</t>
  </si>
  <si>
    <t>Тефтели из свинины с соусом томатным</t>
  </si>
  <si>
    <t>Суп крестьянский с крупой</t>
  </si>
  <si>
    <t>Запеканка картофельная с мясом</t>
  </si>
  <si>
    <t>Гуляш из филе цыпленка</t>
  </si>
  <si>
    <t>Кондитерское изделие (вафли)</t>
  </si>
  <si>
    <t>Тефтели мясные с рисом и соусом сметанным с томатом</t>
  </si>
  <si>
    <t>Горошек консервированным</t>
  </si>
  <si>
    <t>сметана</t>
  </si>
  <si>
    <t>сахарное</t>
  </si>
  <si>
    <t>сдобное</t>
  </si>
  <si>
    <t>Бульон с овощами и гренками</t>
  </si>
  <si>
    <t xml:space="preserve">Биточек </t>
  </si>
  <si>
    <t>Суп с пшеном и томатом, фаршем свиным</t>
  </si>
  <si>
    <t xml:space="preserve">Суп с макаронными изделиями и фаршем свиным </t>
  </si>
  <si>
    <t>Каша Дружба вязкая с маслом сливочным</t>
  </si>
  <si>
    <t xml:space="preserve">Напиток </t>
  </si>
  <si>
    <t xml:space="preserve">бесплатного двухразового питания </t>
  </si>
  <si>
    <t>бесплатного горячего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</si>
</sst>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;[Red]0.00"/>
    <numFmt numFmtId="165" formatCode="0.0;[Red]0.0"/>
    <numFmt numFmtId="166" formatCode="dd\.mmm"/>
    <numFmt numFmtId="167" formatCode="0.0"/>
    <numFmt numFmtId="168" formatCode="mmm\.yy"/>
    <numFmt numFmtId="169" formatCode="dd\.mm\.yyyy"/>
    <numFmt numFmtId="170" formatCode="00"/>
    <numFmt numFmtId="171" formatCode="dd/mm/yy"/>
  </numFmts>
  <fonts count="37">
    <font>
      <sz val="11"/>
      <color theme="1"/>
      <name val="Calibri"/>
      <charset val="13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name val="Times New Roman"/>
      <family val="1"/>
      <charset val="1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3" fillId="3" borderId="1" xfId="0" applyFont="1" applyFill="1" applyBorder="1"/>
    <xf numFmtId="164" fontId="1" fillId="0" borderId="1" xfId="0" applyNumberFormat="1" applyFont="1" applyBorder="1"/>
    <xf numFmtId="0" fontId="1" fillId="0" borderId="0" xfId="0" applyFont="1" applyAlignment="1">
      <alignment vertical="center"/>
    </xf>
    <xf numFmtId="0" fontId="1" fillId="3" borderId="0" xfId="0" applyFont="1" applyFill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3" fillId="2" borderId="0" xfId="0" applyFont="1" applyFill="1"/>
    <xf numFmtId="2" fontId="1" fillId="0" borderId="1" xfId="0" applyNumberFormat="1" applyFont="1" applyBorder="1"/>
    <xf numFmtId="2" fontId="1" fillId="0" borderId="0" xfId="0" applyNumberFormat="1" applyFont="1"/>
    <xf numFmtId="0" fontId="5" fillId="3" borderId="1" xfId="0" applyFont="1" applyFill="1" applyBorder="1"/>
    <xf numFmtId="0" fontId="1" fillId="0" borderId="2" xfId="0" applyFont="1" applyBorder="1"/>
    <xf numFmtId="0" fontId="6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0" fontId="8" fillId="3" borderId="1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10" fillId="0" borderId="1" xfId="0" applyFont="1" applyBorder="1"/>
    <xf numFmtId="0" fontId="1" fillId="3" borderId="4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0" fontId="11" fillId="0" borderId="1" xfId="0" applyFont="1" applyBorder="1"/>
    <xf numFmtId="0" fontId="1" fillId="0" borderId="1" xfId="0" applyFont="1" applyBorder="1" applyAlignment="1">
      <alignment wrapText="1"/>
    </xf>
    <xf numFmtId="0" fontId="2" fillId="2" borderId="0" xfId="0" applyFont="1" applyFill="1"/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3" fillId="3" borderId="4" xfId="0" applyFont="1" applyFill="1" applyBorder="1"/>
    <xf numFmtId="0" fontId="12" fillId="0" borderId="0" xfId="0" applyFont="1"/>
    <xf numFmtId="0" fontId="1" fillId="3" borderId="4" xfId="0" applyFont="1" applyFill="1" applyBorder="1" applyAlignment="1">
      <alignment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1" fillId="3" borderId="0" xfId="0" applyFont="1" applyFill="1" applyAlignment="1">
      <alignment wrapText="1"/>
    </xf>
    <xf numFmtId="0" fontId="12" fillId="0" borderId="1" xfId="0" applyFont="1" applyBorder="1"/>
    <xf numFmtId="0" fontId="10" fillId="3" borderId="1" xfId="0" applyFont="1" applyFill="1" applyBorder="1"/>
    <xf numFmtId="0" fontId="1" fillId="0" borderId="1" xfId="0" applyFont="1" applyBorder="1" applyAlignment="1">
      <alignment horizontal="left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11" fillId="3" borderId="1" xfId="0" applyFont="1" applyFill="1" applyBorder="1"/>
    <xf numFmtId="0" fontId="1" fillId="0" borderId="5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5" fillId="0" borderId="6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/>
    <xf numFmtId="0" fontId="1" fillId="0" borderId="7" xfId="0" applyFont="1" applyBorder="1"/>
    <xf numFmtId="0" fontId="2" fillId="0" borderId="4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/>
    <xf numFmtId="0" fontId="14" fillId="0" borderId="0" xfId="0" applyFont="1"/>
    <xf numFmtId="0" fontId="9" fillId="0" borderId="1" xfId="0" applyFont="1" applyBorder="1"/>
    <xf numFmtId="0" fontId="7" fillId="3" borderId="1" xfId="0" applyFont="1" applyFill="1" applyBorder="1" applyAlignment="1">
      <alignment horizontal="center"/>
    </xf>
    <xf numFmtId="0" fontId="1" fillId="0" borderId="8" xfId="0" applyFont="1" applyBorder="1"/>
    <xf numFmtId="0" fontId="3" fillId="0" borderId="8" xfId="0" applyFont="1" applyBorder="1"/>
    <xf numFmtId="0" fontId="1" fillId="0" borderId="6" xfId="0" applyFont="1" applyBorder="1"/>
    <xf numFmtId="0" fontId="2" fillId="0" borderId="8" xfId="0" applyFont="1" applyBorder="1"/>
    <xf numFmtId="0" fontId="1" fillId="0" borderId="0" xfId="0" applyFont="1" applyAlignment="1">
      <alignment wrapText="1"/>
    </xf>
    <xf numFmtId="0" fontId="14" fillId="3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/>
    <xf numFmtId="0" fontId="8" fillId="3" borderId="2" xfId="0" applyFont="1" applyFill="1" applyBorder="1"/>
    <xf numFmtId="0" fontId="14" fillId="0" borderId="2" xfId="0" applyFont="1" applyBorder="1"/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5" fillId="0" borderId="1" xfId="0" applyFont="1" applyBorder="1" applyAlignment="1">
      <alignment wrapText="1"/>
    </xf>
    <xf numFmtId="0" fontId="2" fillId="0" borderId="5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4" fillId="3" borderId="9" xfId="0" applyFont="1" applyFill="1" applyBorder="1"/>
    <xf numFmtId="0" fontId="12" fillId="3" borderId="0" xfId="0" applyFont="1" applyFill="1"/>
    <xf numFmtId="0" fontId="1" fillId="0" borderId="0" xfId="0" applyFont="1" applyAlignment="1">
      <alignment horizontal="center" vertical="center"/>
    </xf>
    <xf numFmtId="0" fontId="15" fillId="0" borderId="0" xfId="0" applyFont="1"/>
    <xf numFmtId="0" fontId="2" fillId="0" borderId="5" xfId="0" applyFont="1" applyBorder="1" applyAlignment="1">
      <alignment horizontal="left"/>
    </xf>
    <xf numFmtId="0" fontId="7" fillId="3" borderId="0" xfId="0" applyFont="1" applyFill="1"/>
    <xf numFmtId="0" fontId="16" fillId="0" borderId="0" xfId="0" applyFont="1"/>
    <xf numFmtId="0" fontId="16" fillId="3" borderId="0" xfId="0" applyFont="1" applyFill="1"/>
    <xf numFmtId="0" fontId="8" fillId="3" borderId="9" xfId="0" applyFont="1" applyFill="1" applyBorder="1"/>
    <xf numFmtId="0" fontId="5" fillId="0" borderId="1" xfId="0" applyFont="1" applyBorder="1" applyAlignment="1">
      <alignment vertical="center" wrapText="1"/>
    </xf>
    <xf numFmtId="0" fontId="9" fillId="3" borderId="0" xfId="0" applyFont="1" applyFill="1"/>
    <xf numFmtId="0" fontId="2" fillId="3" borderId="5" xfId="0" applyFont="1" applyFill="1" applyBorder="1"/>
    <xf numFmtId="0" fontId="11" fillId="0" borderId="5" xfId="0" applyFont="1" applyBorder="1"/>
    <xf numFmtId="0" fontId="11" fillId="0" borderId="1" xfId="0" applyFont="1" applyBorder="1" applyAlignment="1">
      <alignment horizontal="center"/>
    </xf>
    <xf numFmtId="0" fontId="15" fillId="0" borderId="5" xfId="0" applyFont="1" applyBorder="1"/>
    <xf numFmtId="0" fontId="2" fillId="0" borderId="4" xfId="0" applyFont="1" applyBorder="1" applyAlignment="1">
      <alignment horizontal="center"/>
    </xf>
    <xf numFmtId="0" fontId="2" fillId="0" borderId="10" xfId="0" applyFont="1" applyBorder="1"/>
    <xf numFmtId="0" fontId="6" fillId="3" borderId="0" xfId="0" applyFont="1" applyFill="1"/>
    <xf numFmtId="0" fontId="13" fillId="0" borderId="0" xfId="0" applyFont="1"/>
    <xf numFmtId="0" fontId="13" fillId="3" borderId="0" xfId="0" applyFon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2" fillId="0" borderId="6" xfId="0" applyFont="1" applyBorder="1"/>
    <xf numFmtId="0" fontId="14" fillId="0" borderId="0" xfId="0" applyFont="1" applyAlignment="1">
      <alignment vertical="center"/>
    </xf>
    <xf numFmtId="0" fontId="10" fillId="0" borderId="5" xfId="0" applyFont="1" applyBorder="1"/>
    <xf numFmtId="0" fontId="10" fillId="0" borderId="1" xfId="0" applyFont="1" applyBorder="1" applyAlignment="1">
      <alignment horizontal="center"/>
    </xf>
    <xf numFmtId="0" fontId="14" fillId="3" borderId="0" xfId="0" applyFont="1" applyFill="1" applyAlignment="1">
      <alignment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3" borderId="5" xfId="0" applyFont="1" applyFill="1" applyBorder="1"/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8" fillId="3" borderId="0" xfId="0" applyFont="1" applyFill="1" applyAlignment="1">
      <alignment horizontal="center"/>
    </xf>
    <xf numFmtId="0" fontId="8" fillId="0" borderId="5" xfId="0" applyFont="1" applyBorder="1" applyAlignment="1">
      <alignment horizontal="left"/>
    </xf>
    <xf numFmtId="0" fontId="7" fillId="3" borderId="4" xfId="0" applyFont="1" applyFill="1" applyBorder="1"/>
    <xf numFmtId="0" fontId="7" fillId="3" borderId="4" xfId="0" applyFont="1" applyFill="1" applyBorder="1" applyAlignment="1">
      <alignment wrapText="1"/>
    </xf>
    <xf numFmtId="0" fontId="7" fillId="3" borderId="4" xfId="0" applyFont="1" applyFill="1" applyBorder="1" applyAlignment="1">
      <alignment horizontal="center"/>
    </xf>
    <xf numFmtId="0" fontId="7" fillId="3" borderId="9" xfId="0" applyFont="1" applyFill="1" applyBorder="1"/>
    <xf numFmtId="0" fontId="14" fillId="0" borderId="9" xfId="0" applyFont="1" applyBorder="1"/>
    <xf numFmtId="49" fontId="7" fillId="0" borderId="1" xfId="0" applyNumberFormat="1" applyFont="1" applyBorder="1"/>
    <xf numFmtId="0" fontId="7" fillId="0" borderId="4" xfId="0" applyFont="1" applyBorder="1"/>
    <xf numFmtId="0" fontId="8" fillId="0" borderId="1" xfId="0" applyFont="1" applyBorder="1" applyAlignment="1">
      <alignment horizontal="right" indent="1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0" fontId="1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/>
    <xf numFmtId="0" fontId="14" fillId="0" borderId="1" xfId="0" applyFont="1" applyBorder="1"/>
    <xf numFmtId="0" fontId="13" fillId="0" borderId="1" xfId="0" applyFont="1" applyBorder="1"/>
    <xf numFmtId="0" fontId="7" fillId="0" borderId="3" xfId="0" applyFont="1" applyBorder="1" applyAlignment="1">
      <alignment horizontal="center" vertical="center"/>
    </xf>
    <xf numFmtId="0" fontId="8" fillId="0" borderId="10" xfId="0" applyFont="1" applyBorder="1"/>
    <xf numFmtId="0" fontId="7" fillId="0" borderId="4" xfId="0" applyFont="1" applyBorder="1" applyAlignment="1">
      <alignment horizontal="center"/>
    </xf>
    <xf numFmtId="0" fontId="14" fillId="0" borderId="4" xfId="0" applyFont="1" applyBorder="1"/>
    <xf numFmtId="0" fontId="17" fillId="0" borderId="1" xfId="0" applyFont="1" applyBorder="1"/>
    <xf numFmtId="0" fontId="17" fillId="0" borderId="5" xfId="0" applyFont="1" applyBorder="1"/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0" fontId="7" fillId="3" borderId="0" xfId="0" applyFont="1" applyFill="1" applyAlignment="1">
      <alignment horizontal="center" vertical="center"/>
    </xf>
    <xf numFmtId="0" fontId="8" fillId="3" borderId="4" xfId="0" applyFont="1" applyFill="1" applyBorder="1"/>
    <xf numFmtId="0" fontId="8" fillId="3" borderId="4" xfId="0" applyFont="1" applyFill="1" applyBorder="1" applyAlignment="1">
      <alignment horizontal="center"/>
    </xf>
    <xf numFmtId="0" fontId="13" fillId="3" borderId="1" xfId="0" applyFont="1" applyFill="1" applyBorder="1"/>
    <xf numFmtId="0" fontId="8" fillId="0" borderId="1" xfId="0" applyFont="1" applyBorder="1" applyAlignment="1">
      <alignment horizontal="left"/>
    </xf>
    <xf numFmtId="0" fontId="8" fillId="3" borderId="9" xfId="0" applyFont="1" applyFill="1" applyBorder="1" applyAlignment="1">
      <alignment horizontal="center"/>
    </xf>
    <xf numFmtId="0" fontId="18" fillId="0" borderId="1" xfId="0" applyFont="1" applyBorder="1"/>
    <xf numFmtId="0" fontId="6" fillId="3" borderId="9" xfId="0" applyFont="1" applyFill="1" applyBorder="1"/>
    <xf numFmtId="0" fontId="18" fillId="0" borderId="1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/>
    <xf numFmtId="0" fontId="7" fillId="0" borderId="1" xfId="0" applyFont="1" applyBorder="1" applyAlignment="1">
      <alignment wrapText="1"/>
    </xf>
    <xf numFmtId="0" fontId="17" fillId="3" borderId="1" xfId="0" applyFont="1" applyFill="1" applyBorder="1" applyAlignment="1">
      <alignment horizontal="right"/>
    </xf>
    <xf numFmtId="0" fontId="6" fillId="4" borderId="0" xfId="0" applyFont="1" applyFill="1"/>
    <xf numFmtId="0" fontId="14" fillId="4" borderId="0" xfId="0" applyFont="1" applyFill="1"/>
    <xf numFmtId="0" fontId="9" fillId="4" borderId="0" xfId="0" applyFont="1" applyFill="1"/>
    <xf numFmtId="0" fontId="8" fillId="0" borderId="6" xfId="0" applyFont="1" applyBorder="1"/>
    <xf numFmtId="0" fontId="19" fillId="4" borderId="1" xfId="0" applyFont="1" applyFill="1" applyBorder="1"/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18" fillId="0" borderId="0" xfId="0" applyFont="1"/>
    <xf numFmtId="0" fontId="17" fillId="0" borderId="1" xfId="0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18" fillId="3" borderId="1" xfId="0" applyFont="1" applyFill="1" applyBorder="1"/>
    <xf numFmtId="0" fontId="0" fillId="3" borderId="0" xfId="0" applyFill="1"/>
    <xf numFmtId="0" fontId="20" fillId="3" borderId="0" xfId="0" applyFont="1" applyFill="1"/>
    <xf numFmtId="0" fontId="6" fillId="0" borderId="1" xfId="0" applyFont="1" applyBorder="1"/>
    <xf numFmtId="0" fontId="13" fillId="3" borderId="1" xfId="0" applyFont="1" applyFill="1" applyBorder="1" applyAlignment="1">
      <alignment horizontal="center"/>
    </xf>
    <xf numFmtId="0" fontId="17" fillId="3" borderId="1" xfId="0" applyFont="1" applyFill="1" applyBorder="1"/>
    <xf numFmtId="0" fontId="8" fillId="0" borderId="6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6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0" fillId="0" borderId="0" xfId="0" applyFont="1"/>
    <xf numFmtId="0" fontId="0" fillId="2" borderId="0" xfId="0" applyFill="1"/>
    <xf numFmtId="164" fontId="7" fillId="0" borderId="1" xfId="0" applyNumberFormat="1" applyFont="1" applyBorder="1"/>
    <xf numFmtId="0" fontId="17" fillId="0" borderId="0" xfId="0" applyFont="1"/>
    <xf numFmtId="0" fontId="0" fillId="0" borderId="9" xfId="0" applyBorder="1"/>
    <xf numFmtId="164" fontId="8" fillId="0" borderId="1" xfId="0" applyNumberFormat="1" applyFont="1" applyBorder="1"/>
    <xf numFmtId="0" fontId="0" fillId="4" borderId="0" xfId="0" applyFill="1"/>
    <xf numFmtId="0" fontId="2" fillId="0" borderId="9" xfId="0" applyFont="1" applyBorder="1"/>
    <xf numFmtId="0" fontId="16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21" fillId="0" borderId="0" xfId="0" applyFont="1"/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7" fillId="0" borderId="9" xfId="0" applyFont="1" applyBorder="1"/>
    <xf numFmtId="0" fontId="1" fillId="2" borderId="9" xfId="0" applyFont="1" applyFill="1" applyBorder="1"/>
    <xf numFmtId="0" fontId="1" fillId="0" borderId="9" xfId="0" applyFont="1" applyBorder="1"/>
    <xf numFmtId="0" fontId="13" fillId="0" borderId="1" xfId="0" applyFont="1" applyBorder="1" applyAlignment="1">
      <alignment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49" fontId="1" fillId="3" borderId="1" xfId="0" applyNumberFormat="1" applyFont="1" applyFill="1" applyBorder="1"/>
    <xf numFmtId="0" fontId="7" fillId="3" borderId="5" xfId="0" applyFont="1" applyFill="1" applyBorder="1"/>
    <xf numFmtId="0" fontId="14" fillId="0" borderId="5" xfId="0" applyFont="1" applyBorder="1"/>
    <xf numFmtId="0" fontId="8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14" fillId="0" borderId="3" xfId="0" applyFont="1" applyBorder="1" applyAlignment="1">
      <alignment wrapText="1"/>
    </xf>
    <xf numFmtId="0" fontId="17" fillId="0" borderId="0" xfId="0" applyFont="1" applyAlignment="1">
      <alignment horizontal="right"/>
    </xf>
    <xf numFmtId="0" fontId="17" fillId="3" borderId="0" xfId="0" applyFont="1" applyFill="1"/>
    <xf numFmtId="0" fontId="18" fillId="3" borderId="0" xfId="0" applyFont="1" applyFill="1"/>
    <xf numFmtId="0" fontId="9" fillId="3" borderId="0" xfId="0" applyFont="1" applyFill="1" applyAlignment="1">
      <alignment horizontal="right"/>
    </xf>
    <xf numFmtId="0" fontId="1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0" borderId="6" xfId="0" applyFont="1" applyBorder="1"/>
    <xf numFmtId="0" fontId="9" fillId="3" borderId="6" xfId="0" applyFont="1" applyFill="1" applyBorder="1"/>
    <xf numFmtId="0" fontId="9" fillId="3" borderId="1" xfId="0" applyFont="1" applyFill="1" applyBorder="1" applyAlignment="1">
      <alignment vertical="center"/>
    </xf>
    <xf numFmtId="0" fontId="17" fillId="0" borderId="6" xfId="0" applyFont="1" applyBorder="1"/>
    <xf numFmtId="0" fontId="9" fillId="3" borderId="5" xfId="0" applyFont="1" applyFill="1" applyBorder="1"/>
    <xf numFmtId="0" fontId="9" fillId="3" borderId="11" xfId="0" applyFont="1" applyFill="1" applyBorder="1"/>
    <xf numFmtId="0" fontId="9" fillId="0" borderId="3" xfId="0" applyFont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/>
    <xf numFmtId="0" fontId="9" fillId="0" borderId="3" xfId="0" applyFont="1" applyBorder="1"/>
    <xf numFmtId="0" fontId="13" fillId="3" borderId="5" xfId="0" applyFont="1" applyFill="1" applyBorder="1"/>
    <xf numFmtId="0" fontId="14" fillId="3" borderId="5" xfId="0" applyFont="1" applyFill="1" applyBorder="1"/>
    <xf numFmtId="0" fontId="14" fillId="3" borderId="1" xfId="0" applyFont="1" applyFill="1" applyBorder="1" applyAlignment="1">
      <alignment horizontal="right"/>
    </xf>
    <xf numFmtId="0" fontId="14" fillId="3" borderId="1" xfId="0" applyFont="1" applyFill="1" applyBorder="1"/>
    <xf numFmtId="0" fontId="14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3" borderId="6" xfId="0" applyFont="1" applyFill="1" applyBorder="1" applyAlignment="1">
      <alignment horizontal="right"/>
    </xf>
    <xf numFmtId="0" fontId="14" fillId="3" borderId="6" xfId="0" applyFont="1" applyFill="1" applyBorder="1"/>
    <xf numFmtId="0" fontId="14" fillId="0" borderId="6" xfId="0" applyFont="1" applyBorder="1"/>
    <xf numFmtId="0" fontId="13" fillId="3" borderId="6" xfId="0" applyFont="1" applyFill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14" fillId="3" borderId="4" xfId="0" applyFont="1" applyFill="1" applyBorder="1"/>
    <xf numFmtId="0" fontId="16" fillId="3" borderId="1" xfId="0" applyFont="1" applyFill="1" applyBorder="1"/>
    <xf numFmtId="2" fontId="14" fillId="3" borderId="1" xfId="0" applyNumberFormat="1" applyFont="1" applyFill="1" applyBorder="1"/>
    <xf numFmtId="167" fontId="17" fillId="3" borderId="1" xfId="0" applyNumberFormat="1" applyFont="1" applyFill="1" applyBorder="1"/>
    <xf numFmtId="2" fontId="17" fillId="3" borderId="1" xfId="0" applyNumberFormat="1" applyFont="1" applyFill="1" applyBorder="1"/>
    <xf numFmtId="167" fontId="9" fillId="3" borderId="1" xfId="0" applyNumberFormat="1" applyFont="1" applyFill="1" applyBorder="1"/>
    <xf numFmtId="2" fontId="17" fillId="3" borderId="6" xfId="0" applyNumberFormat="1" applyFont="1" applyFill="1" applyBorder="1"/>
    <xf numFmtId="2" fontId="9" fillId="3" borderId="1" xfId="0" applyNumberFormat="1" applyFont="1" applyFill="1" applyBorder="1"/>
    <xf numFmtId="2" fontId="13" fillId="2" borderId="0" xfId="0" applyNumberFormat="1" applyFont="1" applyFill="1"/>
    <xf numFmtId="0" fontId="13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3" fillId="0" borderId="5" xfId="0" applyFont="1" applyBorder="1"/>
    <xf numFmtId="0" fontId="14" fillId="0" borderId="1" xfId="0" applyFont="1" applyBorder="1" applyAlignment="1">
      <alignment wrapText="1"/>
    </xf>
    <xf numFmtId="0" fontId="13" fillId="3" borderId="0" xfId="0" applyFont="1" applyFill="1" applyAlignment="1">
      <alignment horizontal="righ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2" fontId="13" fillId="3" borderId="1" xfId="0" applyNumberFormat="1" applyFont="1" applyFill="1" applyBorder="1"/>
    <xf numFmtId="0" fontId="13" fillId="3" borderId="3" xfId="0" applyFont="1" applyFill="1" applyBorder="1" applyAlignment="1">
      <alignment horizontal="right"/>
    </xf>
    <xf numFmtId="0" fontId="16" fillId="0" borderId="1" xfId="0" applyFont="1" applyBorder="1"/>
    <xf numFmtId="0" fontId="14" fillId="2" borderId="0" xfId="0" applyFont="1" applyFill="1"/>
    <xf numFmtId="0" fontId="17" fillId="3" borderId="4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right"/>
    </xf>
    <xf numFmtId="2" fontId="13" fillId="3" borderId="0" xfId="0" applyNumberFormat="1" applyFont="1" applyFill="1"/>
    <xf numFmtId="0" fontId="14" fillId="0" borderId="3" xfId="0" applyFont="1" applyBorder="1"/>
    <xf numFmtId="0" fontId="14" fillId="3" borderId="3" xfId="0" applyFont="1" applyFill="1" applyBorder="1"/>
    <xf numFmtId="2" fontId="14" fillId="3" borderId="3" xfId="0" applyNumberFormat="1" applyFont="1" applyFill="1" applyBorder="1"/>
    <xf numFmtId="2" fontId="14" fillId="0" borderId="1" xfId="0" applyNumberFormat="1" applyFont="1" applyBorder="1"/>
    <xf numFmtId="0" fontId="16" fillId="2" borderId="0" xfId="0" applyFont="1" applyFill="1"/>
    <xf numFmtId="0" fontId="17" fillId="3" borderId="4" xfId="0" applyFont="1" applyFill="1" applyBorder="1"/>
    <xf numFmtId="0" fontId="22" fillId="0" borderId="1" xfId="0" applyFont="1" applyBorder="1"/>
    <xf numFmtId="0" fontId="0" fillId="0" borderId="1" xfId="0" applyBorder="1"/>
    <xf numFmtId="0" fontId="13" fillId="3" borderId="4" xfId="0" applyFont="1" applyFill="1" applyBorder="1"/>
    <xf numFmtId="0" fontId="23" fillId="3" borderId="1" xfId="0" applyFont="1" applyFill="1" applyBorder="1"/>
    <xf numFmtId="0" fontId="14" fillId="0" borderId="1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3" fillId="3" borderId="1" xfId="0" applyFont="1" applyFill="1" applyBorder="1" applyAlignment="1">
      <alignment vertical="center"/>
    </xf>
    <xf numFmtId="0" fontId="16" fillId="3" borderId="4" xfId="0" applyFont="1" applyFill="1" applyBorder="1"/>
    <xf numFmtId="0" fontId="0" fillId="3" borderId="1" xfId="0" applyFill="1" applyBorder="1"/>
    <xf numFmtId="0" fontId="17" fillId="3" borderId="3" xfId="0" applyFont="1" applyFill="1" applyBorder="1"/>
    <xf numFmtId="0" fontId="17" fillId="3" borderId="3" xfId="0" applyFont="1" applyFill="1" applyBorder="1" applyAlignment="1">
      <alignment horizontal="right"/>
    </xf>
    <xf numFmtId="2" fontId="17" fillId="3" borderId="3" xfId="0" applyNumberFormat="1" applyFont="1" applyFill="1" applyBorder="1"/>
    <xf numFmtId="0" fontId="9" fillId="3" borderId="3" xfId="0" applyFont="1" applyFill="1" applyBorder="1" applyAlignment="1">
      <alignment horizontal="right"/>
    </xf>
    <xf numFmtId="2" fontId="9" fillId="3" borderId="3" xfId="0" applyNumberFormat="1" applyFont="1" applyFill="1" applyBorder="1"/>
    <xf numFmtId="0" fontId="17" fillId="0" borderId="3" xfId="0" applyFont="1" applyBorder="1"/>
    <xf numFmtId="0" fontId="14" fillId="3" borderId="1" xfId="0" applyFont="1" applyFill="1" applyBorder="1" applyAlignment="1">
      <alignment wrapText="1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24" fillId="3" borderId="1" xfId="0" applyFont="1" applyFill="1" applyBorder="1"/>
    <xf numFmtId="0" fontId="25" fillId="3" borderId="1" xfId="0" applyFont="1" applyFill="1" applyBorder="1"/>
    <xf numFmtId="0" fontId="17" fillId="3" borderId="6" xfId="0" applyFont="1" applyFill="1" applyBorder="1"/>
    <xf numFmtId="0" fontId="14" fillId="0" borderId="8" xfId="0" applyFont="1" applyBorder="1"/>
    <xf numFmtId="0" fontId="13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wrapText="1"/>
    </xf>
    <xf numFmtId="0" fontId="26" fillId="3" borderId="1" xfId="0" applyFont="1" applyFill="1" applyBorder="1"/>
    <xf numFmtId="0" fontId="13" fillId="0" borderId="4" xfId="0" applyFont="1" applyBorder="1"/>
    <xf numFmtId="0" fontId="0" fillId="0" borderId="1" xfId="0" applyBorder="1" applyAlignment="1">
      <alignment horizontal="right" vertical="center"/>
    </xf>
    <xf numFmtId="2" fontId="14" fillId="3" borderId="6" xfId="0" applyNumberFormat="1" applyFont="1" applyFill="1" applyBorder="1"/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5" xfId="0" applyFont="1" applyBorder="1" applyAlignment="1">
      <alignment vertical="center"/>
    </xf>
    <xf numFmtId="168" fontId="13" fillId="3" borderId="0" xfId="0" applyNumberFormat="1" applyFont="1" applyFill="1"/>
    <xf numFmtId="0" fontId="14" fillId="3" borderId="7" xfId="0" applyFont="1" applyFill="1" applyBorder="1"/>
    <xf numFmtId="0" fontId="13" fillId="2" borderId="0" xfId="0" applyFont="1" applyFill="1"/>
    <xf numFmtId="0" fontId="18" fillId="3" borderId="1" xfId="0" applyFont="1" applyFill="1" applyBorder="1" applyAlignment="1">
      <alignment horizontal="right"/>
    </xf>
    <xf numFmtId="0" fontId="24" fillId="0" borderId="1" xfId="0" applyFont="1" applyBorder="1"/>
    <xf numFmtId="0" fontId="13" fillId="3" borderId="9" xfId="0" applyFont="1" applyFill="1" applyBorder="1"/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8" fillId="4" borderId="1" xfId="0" applyFont="1" applyFill="1" applyBorder="1"/>
    <xf numFmtId="2" fontId="14" fillId="3" borderId="1" xfId="0" applyNumberFormat="1" applyFont="1" applyFill="1" applyBorder="1" applyAlignment="1">
      <alignment horizontal="right"/>
    </xf>
    <xf numFmtId="0" fontId="29" fillId="3" borderId="1" xfId="0" applyFont="1" applyFill="1" applyBorder="1"/>
    <xf numFmtId="2" fontId="9" fillId="3" borderId="5" xfId="0" applyNumberFormat="1" applyFont="1" applyFill="1" applyBorder="1"/>
    <xf numFmtId="0" fontId="13" fillId="3" borderId="9" xfId="0" applyFont="1" applyFill="1" applyBorder="1" applyAlignment="1">
      <alignment wrapText="1"/>
    </xf>
    <xf numFmtId="0" fontId="9" fillId="0" borderId="4" xfId="0" applyFont="1" applyBorder="1"/>
    <xf numFmtId="0" fontId="9" fillId="3" borderId="4" xfId="0" applyFont="1" applyFill="1" applyBorder="1"/>
    <xf numFmtId="2" fontId="14" fillId="2" borderId="0" xfId="0" applyNumberFormat="1" applyFont="1" applyFill="1"/>
    <xf numFmtId="0" fontId="13" fillId="3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4" fillId="0" borderId="0" xfId="0" applyFont="1"/>
    <xf numFmtId="0" fontId="14" fillId="3" borderId="0" xfId="0" applyFont="1" applyFill="1" applyAlignment="1">
      <alignment wrapText="1"/>
    </xf>
    <xf numFmtId="0" fontId="13" fillId="3" borderId="1" xfId="0" applyFont="1" applyFill="1" applyBorder="1" applyAlignment="1">
      <alignment horizontal="left"/>
    </xf>
    <xf numFmtId="0" fontId="14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 vertical="center"/>
    </xf>
    <xf numFmtId="2" fontId="9" fillId="3" borderId="0" xfId="0" applyNumberFormat="1" applyFont="1" applyFill="1"/>
    <xf numFmtId="0" fontId="14" fillId="3" borderId="11" xfId="0" applyFont="1" applyFill="1" applyBorder="1"/>
    <xf numFmtId="2" fontId="9" fillId="3" borderId="6" xfId="0" applyNumberFormat="1" applyFont="1" applyFill="1" applyBorder="1"/>
    <xf numFmtId="169" fontId="21" fillId="0" borderId="0" xfId="0" applyNumberFormat="1" applyFont="1"/>
    <xf numFmtId="2" fontId="17" fillId="3" borderId="0" xfId="0" applyNumberFormat="1" applyFont="1" applyFill="1"/>
    <xf numFmtId="0" fontId="17" fillId="3" borderId="0" xfId="0" applyFont="1" applyFill="1" applyAlignment="1">
      <alignment horizontal="right"/>
    </xf>
    <xf numFmtId="0" fontId="14" fillId="3" borderId="6" xfId="0" applyFont="1" applyFill="1" applyBorder="1" applyAlignment="1">
      <alignment horizontal="right"/>
    </xf>
    <xf numFmtId="0" fontId="14" fillId="3" borderId="4" xfId="0" applyFont="1" applyFill="1" applyBorder="1" applyAlignment="1">
      <alignment horizontal="right"/>
    </xf>
    <xf numFmtId="0" fontId="0" fillId="0" borderId="6" xfId="0" applyBorder="1"/>
    <xf numFmtId="0" fontId="9" fillId="3" borderId="11" xfId="0" applyFont="1" applyFill="1" applyBorder="1" applyAlignment="1">
      <alignment horizontal="right"/>
    </xf>
    <xf numFmtId="0" fontId="21" fillId="0" borderId="1" xfId="0" applyFont="1" applyBorder="1"/>
    <xf numFmtId="0" fontId="14" fillId="3" borderId="3" xfId="0" applyFont="1" applyFill="1" applyBorder="1" applyAlignment="1">
      <alignment horizontal="right"/>
    </xf>
    <xf numFmtId="0" fontId="14" fillId="3" borderId="4" xfId="0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4" fillId="2" borderId="3" xfId="0" applyFont="1" applyFill="1" applyBorder="1"/>
    <xf numFmtId="0" fontId="14" fillId="2" borderId="1" xfId="0" applyFont="1" applyFill="1" applyBorder="1"/>
    <xf numFmtId="0" fontId="14" fillId="2" borderId="6" xfId="0" applyFont="1" applyFill="1" applyBorder="1" applyAlignment="1">
      <alignment horizontal="right"/>
    </xf>
    <xf numFmtId="0" fontId="0" fillId="2" borderId="1" xfId="0" applyFill="1" applyBorder="1"/>
    <xf numFmtId="0" fontId="14" fillId="2" borderId="1" xfId="0" applyFont="1" applyFill="1" applyBorder="1" applyAlignment="1">
      <alignment horizontal="right"/>
    </xf>
    <xf numFmtId="0" fontId="0" fillId="2" borderId="6" xfId="0" applyFill="1" applyBorder="1"/>
    <xf numFmtId="0" fontId="14" fillId="5" borderId="1" xfId="0" applyFont="1" applyFill="1" applyBorder="1"/>
    <xf numFmtId="0" fontId="14" fillId="5" borderId="1" xfId="0" applyFont="1" applyFill="1" applyBorder="1" applyAlignment="1">
      <alignment horizontal="right"/>
    </xf>
    <xf numFmtId="0" fontId="14" fillId="4" borderId="4" xfId="0" applyFont="1" applyFill="1" applyBorder="1"/>
    <xf numFmtId="0" fontId="14" fillId="4" borderId="4" xfId="0" applyFont="1" applyFill="1" applyBorder="1" applyAlignment="1">
      <alignment horizontal="right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right"/>
    </xf>
    <xf numFmtId="2" fontId="13" fillId="5" borderId="1" xfId="0" applyNumberFormat="1" applyFont="1" applyFill="1" applyBorder="1"/>
    <xf numFmtId="0" fontId="13" fillId="4" borderId="1" xfId="0" applyFont="1" applyFill="1" applyBorder="1"/>
    <xf numFmtId="0" fontId="14" fillId="4" borderId="1" xfId="0" applyFont="1" applyFill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14" fillId="5" borderId="3" xfId="0" applyFont="1" applyFill="1" applyBorder="1"/>
    <xf numFmtId="0" fontId="14" fillId="0" borderId="6" xfId="0" applyFont="1" applyBorder="1" applyAlignment="1">
      <alignment horizontal="right"/>
    </xf>
    <xf numFmtId="14" fontId="15" fillId="0" borderId="1" xfId="0" applyNumberFormat="1" applyFont="1" applyBorder="1"/>
    <xf numFmtId="14" fontId="9" fillId="0" borderId="1" xfId="0" applyNumberFormat="1" applyFont="1" applyBorder="1"/>
    <xf numFmtId="14" fontId="9" fillId="2" borderId="1" xfId="0" applyNumberFormat="1" applyFont="1" applyFill="1" applyBorder="1"/>
    <xf numFmtId="0" fontId="0" fillId="0" borderId="2" xfId="0" applyBorder="1"/>
    <xf numFmtId="0" fontId="14" fillId="0" borderId="3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30" fillId="0" borderId="0" xfId="0" applyFont="1"/>
    <xf numFmtId="0" fontId="31" fillId="0" borderId="0" xfId="0" applyFont="1"/>
    <xf numFmtId="169" fontId="30" fillId="0" borderId="0" xfId="0" applyNumberFormat="1" applyFont="1"/>
    <xf numFmtId="0" fontId="31" fillId="0" borderId="2" xfId="0" applyFont="1" applyBorder="1"/>
    <xf numFmtId="169" fontId="30" fillId="0" borderId="0" xfId="0" applyNumberFormat="1" applyFont="1" applyAlignment="1">
      <alignment horizontal="left"/>
    </xf>
    <xf numFmtId="0" fontId="31" fillId="3" borderId="1" xfId="0" applyFont="1" applyFill="1" applyBorder="1"/>
    <xf numFmtId="0" fontId="31" fillId="0" borderId="1" xfId="0" applyFont="1" applyBorder="1"/>
    <xf numFmtId="0" fontId="31" fillId="3" borderId="6" xfId="0" applyFont="1" applyFill="1" applyBorder="1" applyAlignment="1">
      <alignment horizontal="right"/>
    </xf>
    <xf numFmtId="0" fontId="31" fillId="0" borderId="6" xfId="0" applyFont="1" applyBorder="1" applyAlignment="1">
      <alignment horizontal="right"/>
    </xf>
    <xf numFmtId="0" fontId="30" fillId="3" borderId="3" xfId="0" applyFont="1" applyFill="1" applyBorder="1"/>
    <xf numFmtId="0" fontId="30" fillId="3" borderId="11" xfId="0" applyFont="1" applyFill="1" applyBorder="1" applyAlignment="1">
      <alignment horizontal="right"/>
    </xf>
    <xf numFmtId="0" fontId="30" fillId="0" borderId="1" xfId="0" applyFont="1" applyBorder="1"/>
    <xf numFmtId="0" fontId="30" fillId="3" borderId="0" xfId="0" applyFont="1" applyFill="1"/>
    <xf numFmtId="0" fontId="30" fillId="3" borderId="0" xfId="0" applyFont="1" applyFill="1" applyAlignment="1">
      <alignment horizontal="right"/>
    </xf>
    <xf numFmtId="170" fontId="31" fillId="0" borderId="1" xfId="0" applyNumberFormat="1" applyFont="1" applyBorder="1"/>
    <xf numFmtId="0" fontId="32" fillId="3" borderId="4" xfId="0" applyFont="1" applyFill="1" applyBorder="1" applyAlignment="1">
      <alignment horizontal="right" vertical="center"/>
    </xf>
    <xf numFmtId="0" fontId="32" fillId="0" borderId="1" xfId="0" applyFont="1" applyBorder="1"/>
    <xf numFmtId="0" fontId="31" fillId="0" borderId="3" xfId="0" applyFont="1" applyBorder="1" applyAlignment="1">
      <alignment horizontal="right" vertical="center"/>
    </xf>
    <xf numFmtId="0" fontId="31" fillId="3" borderId="1" xfId="0" applyFont="1" applyFill="1" applyBorder="1" applyAlignment="1">
      <alignment horizontal="right"/>
    </xf>
    <xf numFmtId="0" fontId="30" fillId="3" borderId="3" xfId="0" applyFont="1" applyFill="1" applyBorder="1" applyAlignment="1">
      <alignment horizontal="right"/>
    </xf>
    <xf numFmtId="0" fontId="31" fillId="0" borderId="1" xfId="0" applyFont="1" applyBorder="1" applyAlignment="1">
      <alignment horizontal="right"/>
    </xf>
    <xf numFmtId="14" fontId="21" fillId="0" borderId="0" xfId="0" applyNumberFormat="1" applyFont="1" applyAlignment="1">
      <alignment horizontal="left"/>
    </xf>
    <xf numFmtId="0" fontId="13" fillId="3" borderId="12" xfId="0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71" fontId="9" fillId="0" borderId="0" xfId="0" applyNumberFormat="1" applyFont="1"/>
    <xf numFmtId="2" fontId="13" fillId="0" borderId="1" xfId="0" applyNumberFormat="1" applyFont="1" applyBorder="1"/>
    <xf numFmtId="14" fontId="9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left"/>
    </xf>
    <xf numFmtId="169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4" fillId="6" borderId="1" xfId="0" applyFont="1" applyFill="1" applyBorder="1"/>
    <xf numFmtId="0" fontId="13" fillId="6" borderId="1" xfId="0" applyFont="1" applyFill="1" applyBorder="1"/>
    <xf numFmtId="0" fontId="17" fillId="6" borderId="0" xfId="0" applyFont="1" applyFill="1"/>
    <xf numFmtId="0" fontId="17" fillId="6" borderId="0" xfId="0" applyFont="1" applyFill="1" applyAlignment="1">
      <alignment horizontal="right"/>
    </xf>
    <xf numFmtId="0" fontId="9" fillId="6" borderId="0" xfId="0" applyFont="1" applyFill="1"/>
    <xf numFmtId="0" fontId="13" fillId="6" borderId="0" xfId="0" applyFont="1" applyFill="1"/>
    <xf numFmtId="0" fontId="13" fillId="6" borderId="0" xfId="0" applyFont="1" applyFill="1" applyAlignment="1">
      <alignment horizontal="right"/>
    </xf>
    <xf numFmtId="0" fontId="14" fillId="6" borderId="0" xfId="0" applyFont="1" applyFill="1"/>
    <xf numFmtId="0" fontId="17" fillId="6" borderId="1" xfId="0" applyFont="1" applyFill="1" applyBorder="1"/>
    <xf numFmtId="0" fontId="17" fillId="6" borderId="1" xfId="0" applyFont="1" applyFill="1" applyBorder="1" applyAlignment="1">
      <alignment horizontal="right"/>
    </xf>
    <xf numFmtId="0" fontId="17" fillId="6" borderId="6" xfId="0" applyFont="1" applyFill="1" applyBorder="1"/>
    <xf numFmtId="0" fontId="17" fillId="6" borderId="1" xfId="0" applyFont="1" applyFill="1" applyBorder="1" applyAlignment="1">
      <alignment vertical="center"/>
    </xf>
    <xf numFmtId="0" fontId="17" fillId="6" borderId="5" xfId="0" applyFont="1" applyFill="1" applyBorder="1"/>
    <xf numFmtId="0" fontId="17" fillId="6" borderId="11" xfId="0" applyFont="1" applyFill="1" applyBorder="1"/>
    <xf numFmtId="0" fontId="17" fillId="0" borderId="3" xfId="0" applyFont="1" applyBorder="1" applyAlignment="1">
      <alignment vertical="center"/>
    </xf>
    <xf numFmtId="0" fontId="17" fillId="6" borderId="3" xfId="0" applyFont="1" applyFill="1" applyBorder="1" applyAlignment="1">
      <alignment vertical="center"/>
    </xf>
    <xf numFmtId="0" fontId="17" fillId="6" borderId="3" xfId="0" applyFont="1" applyFill="1" applyBorder="1"/>
    <xf numFmtId="0" fontId="13" fillId="6" borderId="5" xfId="0" applyFont="1" applyFill="1" applyBorder="1"/>
    <xf numFmtId="0" fontId="13" fillId="6" borderId="1" xfId="0" applyFont="1" applyFill="1" applyBorder="1" applyAlignment="1">
      <alignment horizontal="right"/>
    </xf>
    <xf numFmtId="0" fontId="13" fillId="6" borderId="6" xfId="0" applyFont="1" applyFill="1" applyBorder="1" applyAlignment="1">
      <alignment horizontal="right"/>
    </xf>
    <xf numFmtId="0" fontId="13" fillId="6" borderId="6" xfId="0" applyFont="1" applyFill="1" applyBorder="1"/>
    <xf numFmtId="0" fontId="13" fillId="0" borderId="6" xfId="0" applyFont="1" applyBorder="1"/>
    <xf numFmtId="0" fontId="13" fillId="0" borderId="1" xfId="0" applyFont="1" applyBorder="1" applyAlignment="1">
      <alignment horizontal="left" vertical="center" wrapText="1"/>
    </xf>
    <xf numFmtId="0" fontId="33" fillId="0" borderId="1" xfId="0" applyFont="1" applyBorder="1"/>
    <xf numFmtId="0" fontId="13" fillId="6" borderId="4" xfId="0" applyFont="1" applyFill="1" applyBorder="1"/>
    <xf numFmtId="2" fontId="13" fillId="6" borderId="1" xfId="0" applyNumberFormat="1" applyFont="1" applyFill="1" applyBorder="1"/>
    <xf numFmtId="167" fontId="17" fillId="6" borderId="1" xfId="0" applyNumberFormat="1" applyFont="1" applyFill="1" applyBorder="1"/>
    <xf numFmtId="2" fontId="17" fillId="6" borderId="1" xfId="0" applyNumberFormat="1" applyFont="1" applyFill="1" applyBorder="1"/>
    <xf numFmtId="2" fontId="13" fillId="7" borderId="0" xfId="0" applyNumberFormat="1" applyFont="1" applyFill="1"/>
    <xf numFmtId="0" fontId="13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right"/>
    </xf>
    <xf numFmtId="0" fontId="14" fillId="7" borderId="0" xfId="0" applyFont="1" applyFill="1"/>
    <xf numFmtId="0" fontId="17" fillId="6" borderId="4" xfId="0" applyFont="1" applyFill="1" applyBorder="1" applyAlignment="1">
      <alignment horizontal="right"/>
    </xf>
    <xf numFmtId="0" fontId="13" fillId="6" borderId="4" xfId="0" applyFont="1" applyFill="1" applyBorder="1" applyAlignment="1">
      <alignment horizontal="right"/>
    </xf>
    <xf numFmtId="0" fontId="13" fillId="0" borderId="3" xfId="0" applyFont="1" applyBorder="1"/>
    <xf numFmtId="0" fontId="13" fillId="6" borderId="3" xfId="0" applyFont="1" applyFill="1" applyBorder="1"/>
    <xf numFmtId="0" fontId="16" fillId="7" borderId="0" xfId="0" applyFont="1" applyFill="1"/>
    <xf numFmtId="0" fontId="17" fillId="6" borderId="4" xfId="0" applyFont="1" applyFill="1" applyBorder="1"/>
    <xf numFmtId="0" fontId="29" fillId="0" borderId="1" xfId="0" applyFont="1" applyBorder="1"/>
    <xf numFmtId="0" fontId="23" fillId="6" borderId="1" xfId="0" applyFont="1" applyFill="1" applyBorder="1"/>
    <xf numFmtId="0" fontId="13" fillId="0" borderId="1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33" fillId="6" borderId="1" xfId="0" applyFont="1" applyFill="1" applyBorder="1"/>
    <xf numFmtId="0" fontId="0" fillId="6" borderId="0" xfId="0" applyFill="1"/>
    <xf numFmtId="0" fontId="17" fillId="6" borderId="3" xfId="0" applyFont="1" applyFill="1" applyBorder="1" applyAlignment="1">
      <alignment horizontal="right"/>
    </xf>
    <xf numFmtId="0" fontId="13" fillId="6" borderId="1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4" fillId="6" borderId="0" xfId="0" applyFont="1" applyFill="1" applyAlignment="1">
      <alignment vertical="center"/>
    </xf>
    <xf numFmtId="0" fontId="13" fillId="0" borderId="8" xfId="0" applyFont="1" applyBorder="1"/>
    <xf numFmtId="0" fontId="13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right" vertical="center" wrapText="1"/>
    </xf>
    <xf numFmtId="0" fontId="13" fillId="0" borderId="9" xfId="0" applyFont="1" applyBorder="1"/>
    <xf numFmtId="0" fontId="17" fillId="0" borderId="5" xfId="0" applyFont="1" applyBorder="1" applyAlignment="1">
      <alignment wrapText="1"/>
    </xf>
    <xf numFmtId="0" fontId="17" fillId="6" borderId="5" xfId="0" applyFont="1" applyFill="1" applyBorder="1" applyAlignment="1">
      <alignment wrapText="1"/>
    </xf>
    <xf numFmtId="0" fontId="34" fillId="6" borderId="1" xfId="0" applyFont="1" applyFill="1" applyBorder="1"/>
    <xf numFmtId="0" fontId="33" fillId="0" borderId="1" xfId="0" applyFont="1" applyBorder="1" applyAlignment="1">
      <alignment horizontal="right" vertical="center"/>
    </xf>
    <xf numFmtId="2" fontId="13" fillId="6" borderId="6" xfId="0" applyNumberFormat="1" applyFont="1" applyFill="1" applyBorder="1"/>
    <xf numFmtId="0" fontId="33" fillId="6" borderId="1" xfId="0" applyFont="1" applyFill="1" applyBorder="1" applyAlignment="1">
      <alignment horizontal="right" vertical="center"/>
    </xf>
    <xf numFmtId="17" fontId="13" fillId="6" borderId="0" xfId="0" applyNumberFormat="1" applyFont="1" applyFill="1"/>
    <xf numFmtId="0" fontId="33" fillId="6" borderId="0" xfId="0" applyFont="1" applyFill="1"/>
    <xf numFmtId="0" fontId="13" fillId="6" borderId="7" xfId="0" applyFont="1" applyFill="1" applyBorder="1"/>
    <xf numFmtId="0" fontId="13" fillId="7" borderId="0" xfId="0" applyFont="1" applyFill="1"/>
    <xf numFmtId="0" fontId="23" fillId="0" borderId="1" xfId="0" applyFont="1" applyBorder="1"/>
    <xf numFmtId="0" fontId="13" fillId="6" borderId="9" xfId="0" applyFont="1" applyFill="1" applyBorder="1"/>
    <xf numFmtId="0" fontId="14" fillId="6" borderId="9" xfId="0" applyFont="1" applyFill="1" applyBorder="1"/>
    <xf numFmtId="0" fontId="2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2" fontId="13" fillId="6" borderId="1" xfId="0" applyNumberFormat="1" applyFont="1" applyFill="1" applyBorder="1" applyAlignment="1">
      <alignment horizontal="right"/>
    </xf>
    <xf numFmtId="0" fontId="29" fillId="6" borderId="1" xfId="0" applyFont="1" applyFill="1" applyBorder="1"/>
    <xf numFmtId="16" fontId="13" fillId="0" borderId="1" xfId="0" applyNumberFormat="1" applyFont="1" applyBorder="1"/>
    <xf numFmtId="0" fontId="13" fillId="6" borderId="9" xfId="0" applyFont="1" applyFill="1" applyBorder="1" applyAlignment="1">
      <alignment wrapText="1"/>
    </xf>
    <xf numFmtId="0" fontId="17" fillId="0" borderId="4" xfId="0" applyFont="1" applyBorder="1"/>
    <xf numFmtId="2" fontId="14" fillId="7" borderId="0" xfId="0" applyNumberFormat="1" applyFont="1" applyFill="1"/>
    <xf numFmtId="0" fontId="14" fillId="6" borderId="4" xfId="0" applyFont="1" applyFill="1" applyBorder="1"/>
    <xf numFmtId="0" fontId="14" fillId="6" borderId="4" xfId="0" applyFont="1" applyFill="1" applyBorder="1" applyAlignment="1">
      <alignment horizontal="right"/>
    </xf>
    <xf numFmtId="0" fontId="14" fillId="6" borderId="1" xfId="0" applyFont="1" applyFill="1" applyBorder="1" applyAlignment="1">
      <alignment horizontal="right"/>
    </xf>
    <xf numFmtId="0" fontId="14" fillId="6" borderId="0" xfId="0" applyFont="1" applyFill="1" applyAlignment="1">
      <alignment horizontal="right"/>
    </xf>
    <xf numFmtId="0" fontId="9" fillId="6" borderId="3" xfId="0" applyFont="1" applyFill="1" applyBorder="1"/>
    <xf numFmtId="0" fontId="9" fillId="6" borderId="3" xfId="0" applyFont="1" applyFill="1" applyBorder="1" applyAlignment="1">
      <alignment horizontal="right"/>
    </xf>
    <xf numFmtId="0" fontId="14" fillId="6" borderId="0" xfId="0" applyFont="1" applyFill="1" applyAlignment="1">
      <alignment wrapText="1"/>
    </xf>
    <xf numFmtId="0" fontId="17" fillId="6" borderId="1" xfId="0" applyFont="1" applyFill="1" applyBorder="1" applyAlignment="1">
      <alignment horizontal="left"/>
    </xf>
    <xf numFmtId="0" fontId="14" fillId="6" borderId="0" xfId="0" applyFont="1" applyFill="1" applyAlignment="1">
      <alignment horizontal="right" vertical="center"/>
    </xf>
    <xf numFmtId="0" fontId="29" fillId="0" borderId="0" xfId="0" applyFont="1"/>
    <xf numFmtId="0" fontId="13" fillId="6" borderId="1" xfId="0" applyFont="1" applyFill="1" applyBorder="1" applyAlignment="1">
      <alignment horizontal="right" wrapText="1"/>
    </xf>
    <xf numFmtId="0" fontId="11" fillId="0" borderId="0" xfId="0" applyFont="1"/>
    <xf numFmtId="0" fontId="0" fillId="6" borderId="1" xfId="0" applyFill="1" applyBorder="1"/>
    <xf numFmtId="0" fontId="11" fillId="6" borderId="0" xfId="0" applyFont="1" applyFill="1"/>
    <xf numFmtId="0" fontId="15" fillId="6" borderId="0" xfId="0" applyFont="1" applyFill="1"/>
    <xf numFmtId="0" fontId="6" fillId="6" borderId="0" xfId="0" applyFont="1" applyFill="1"/>
    <xf numFmtId="0" fontId="17" fillId="6" borderId="1" xfId="0" applyFont="1" applyFill="1" applyBorder="1" applyAlignment="1">
      <alignment wrapText="1"/>
    </xf>
    <xf numFmtId="0" fontId="11" fillId="0" borderId="0" xfId="0" applyFont="1" applyAlignment="1">
      <alignment horizontal="left"/>
    </xf>
    <xf numFmtId="0" fontId="13" fillId="7" borderId="1" xfId="0" applyFont="1" applyFill="1" applyBorder="1"/>
    <xf numFmtId="49" fontId="14" fillId="0" borderId="1" xfId="0" applyNumberFormat="1" applyFont="1" applyBorder="1" applyAlignment="1">
      <alignment horizontal="right"/>
    </xf>
    <xf numFmtId="0" fontId="14" fillId="7" borderId="1" xfId="0" applyFont="1" applyFill="1" applyBorder="1"/>
    <xf numFmtId="0" fontId="0" fillId="7" borderId="0" xfId="0" applyFill="1"/>
    <xf numFmtId="0" fontId="35" fillId="7" borderId="0" xfId="0" applyFont="1" applyFill="1"/>
    <xf numFmtId="0" fontId="13" fillId="6" borderId="0" xfId="0" applyFont="1" applyFill="1" applyAlignment="1">
      <alignment wrapText="1"/>
    </xf>
    <xf numFmtId="0" fontId="13" fillId="6" borderId="0" xfId="0" applyFont="1" applyFill="1" applyAlignment="1">
      <alignment horizontal="right" vertical="center"/>
    </xf>
    <xf numFmtId="0" fontId="33" fillId="6" borderId="0" xfId="0" applyFont="1" applyFill="1" applyAlignment="1">
      <alignment horizontal="right" vertical="center"/>
    </xf>
    <xf numFmtId="0" fontId="13" fillId="6" borderId="0" xfId="0" applyFont="1" applyFill="1" applyAlignment="1">
      <alignment vertical="center"/>
    </xf>
    <xf numFmtId="2" fontId="0" fillId="7" borderId="0" xfId="0" applyNumberFormat="1" applyFill="1"/>
    <xf numFmtId="0" fontId="5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2" fillId="7" borderId="1" xfId="0" applyFont="1" applyFill="1" applyBorder="1"/>
    <xf numFmtId="0" fontId="3" fillId="7" borderId="1" xfId="0" applyFont="1" applyFill="1" applyBorder="1"/>
    <xf numFmtId="0" fontId="1" fillId="7" borderId="0" xfId="0" applyFont="1" applyFill="1"/>
    <xf numFmtId="0" fontId="21" fillId="7" borderId="0" xfId="0" applyFont="1" applyFill="1"/>
    <xf numFmtId="0" fontId="13" fillId="6" borderId="0" xfId="0" applyFont="1" applyFill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5" fillId="6" borderId="1" xfId="0" applyFont="1" applyFill="1" applyBorder="1"/>
    <xf numFmtId="0" fontId="10" fillId="6" borderId="1" xfId="0" applyFont="1" applyFill="1" applyBorder="1"/>
    <xf numFmtId="0" fontId="10" fillId="0" borderId="1" xfId="0" applyFont="1" applyBorder="1" applyAlignment="1">
      <alignment horizontal="right"/>
    </xf>
    <xf numFmtId="0" fontId="10" fillId="6" borderId="1" xfId="0" applyFont="1" applyFill="1" applyBorder="1" applyAlignment="1">
      <alignment horizontal="right"/>
    </xf>
    <xf numFmtId="0" fontId="10" fillId="0" borderId="3" xfId="0" applyFont="1" applyBorder="1"/>
    <xf numFmtId="0" fontId="5" fillId="6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/>
    <xf numFmtId="0" fontId="5" fillId="6" borderId="5" xfId="0" applyFont="1" applyFill="1" applyBorder="1"/>
    <xf numFmtId="0" fontId="5" fillId="0" borderId="1" xfId="0" applyFont="1" applyBorder="1" applyAlignment="1">
      <alignment horizontal="right"/>
    </xf>
    <xf numFmtId="2" fontId="5" fillId="6" borderId="1" xfId="0" applyNumberFormat="1" applyFont="1" applyFill="1" applyBorder="1"/>
    <xf numFmtId="0" fontId="10" fillId="7" borderId="1" xfId="0" applyFont="1" applyFill="1" applyBorder="1"/>
    <xf numFmtId="0" fontId="10" fillId="7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wrapText="1"/>
    </xf>
    <xf numFmtId="0" fontId="5" fillId="6" borderId="6" xfId="0" applyFont="1" applyFill="1" applyBorder="1"/>
    <xf numFmtId="0" fontId="5" fillId="0" borderId="4" xfId="0" applyFont="1" applyBorder="1"/>
    <xf numFmtId="0" fontId="5" fillId="6" borderId="0" xfId="0" applyFont="1" applyFill="1"/>
    <xf numFmtId="0" fontId="5" fillId="6" borderId="4" xfId="0" applyFont="1" applyFill="1" applyBorder="1"/>
    <xf numFmtId="0" fontId="5" fillId="0" borderId="9" xfId="0" applyFont="1" applyBorder="1"/>
    <xf numFmtId="0" fontId="12" fillId="6" borderId="1" xfId="0" applyFont="1" applyFill="1" applyBorder="1"/>
    <xf numFmtId="0" fontId="12" fillId="6" borderId="5" xfId="0" applyFont="1" applyFill="1" applyBorder="1"/>
    <xf numFmtId="0" fontId="10" fillId="0" borderId="5" xfId="0" applyFont="1" applyBorder="1" applyAlignment="1">
      <alignment wrapText="1"/>
    </xf>
    <xf numFmtId="0" fontId="10" fillId="6" borderId="5" xfId="0" applyFont="1" applyFill="1" applyBorder="1" applyAlignment="1">
      <alignment wrapText="1"/>
    </xf>
    <xf numFmtId="0" fontId="10" fillId="7" borderId="5" xfId="0" applyFont="1" applyFill="1" applyBorder="1" applyAlignment="1">
      <alignment wrapText="1"/>
    </xf>
    <xf numFmtId="0" fontId="5" fillId="6" borderId="1" xfId="0" applyFont="1" applyFill="1" applyBorder="1" applyAlignment="1">
      <alignment horizontal="right" wrapText="1"/>
    </xf>
    <xf numFmtId="0" fontId="5" fillId="6" borderId="1" xfId="0" applyFont="1" applyFill="1" applyBorder="1" applyAlignment="1">
      <alignment horizontal="right" vertical="center"/>
    </xf>
    <xf numFmtId="0" fontId="36" fillId="0" borderId="1" xfId="0" applyFont="1" applyBorder="1" applyAlignment="1">
      <alignment horizontal="right" vertical="center"/>
    </xf>
    <xf numFmtId="0" fontId="36" fillId="6" borderId="1" xfId="0" applyFont="1" applyFill="1" applyBorder="1" applyAlignment="1">
      <alignment horizontal="right" vertical="center"/>
    </xf>
    <xf numFmtId="2" fontId="5" fillId="6" borderId="6" xfId="0" applyNumberFormat="1" applyFont="1" applyFill="1" applyBorder="1"/>
    <xf numFmtId="0" fontId="5" fillId="6" borderId="1" xfId="0" applyFont="1" applyFill="1" applyBorder="1" applyAlignment="1">
      <alignment horizontal="left" vertical="center" wrapText="1"/>
    </xf>
    <xf numFmtId="0" fontId="5" fillId="0" borderId="3" xfId="0" applyFont="1" applyBorder="1"/>
    <xf numFmtId="0" fontId="5" fillId="6" borderId="3" xfId="0" applyFont="1" applyFill="1" applyBorder="1"/>
    <xf numFmtId="0" fontId="5" fillId="6" borderId="5" xfId="0" applyFont="1" applyFill="1" applyBorder="1" applyAlignment="1">
      <alignment vertical="center"/>
    </xf>
    <xf numFmtId="2" fontId="10" fillId="6" borderId="1" xfId="0" applyNumberFormat="1" applyFont="1" applyFill="1" applyBorder="1"/>
    <xf numFmtId="0" fontId="12" fillId="7" borderId="1" xfId="0" applyFont="1" applyFill="1" applyBorder="1"/>
    <xf numFmtId="0" fontId="10" fillId="0" borderId="0" xfId="0" applyFont="1"/>
    <xf numFmtId="0" fontId="5" fillId="6" borderId="3" xfId="0" applyFont="1" applyFill="1" applyBorder="1" applyAlignment="1">
      <alignment horizontal="right"/>
    </xf>
    <xf numFmtId="0" fontId="10" fillId="6" borderId="3" xfId="0" applyFont="1" applyFill="1" applyBorder="1"/>
    <xf numFmtId="0" fontId="5" fillId="7" borderId="0" xfId="0" applyFont="1" applyFill="1"/>
    <xf numFmtId="2" fontId="5" fillId="6" borderId="1" xfId="0" applyNumberFormat="1" applyFont="1" applyFill="1" applyBorder="1" applyAlignment="1">
      <alignment horizontal="right"/>
    </xf>
    <xf numFmtId="0" fontId="10" fillId="6" borderId="5" xfId="0" applyFont="1" applyFill="1" applyBorder="1"/>
    <xf numFmtId="0" fontId="10" fillId="7" borderId="3" xfId="0" applyFont="1" applyFill="1" applyBorder="1"/>
    <xf numFmtId="0" fontId="10" fillId="7" borderId="0" xfId="0" applyFont="1" applyFill="1"/>
    <xf numFmtId="0" fontId="10" fillId="7" borderId="4" xfId="0" applyFont="1" applyFill="1" applyBorder="1"/>
    <xf numFmtId="0" fontId="10" fillId="7" borderId="5" xfId="0" applyFont="1" applyFill="1" applyBorder="1"/>
    <xf numFmtId="0" fontId="10" fillId="0" borderId="4" xfId="0" applyFont="1" applyBorder="1"/>
    <xf numFmtId="0" fontId="10" fillId="6" borderId="4" xfId="0" applyFont="1" applyFill="1" applyBorder="1"/>
    <xf numFmtId="0" fontId="17" fillId="6" borderId="1" xfId="0" applyFont="1" applyFill="1" applyBorder="1" applyAlignment="1">
      <alignment horizontal="center" wrapText="1"/>
    </xf>
    <xf numFmtId="0" fontId="10" fillId="0" borderId="0" xfId="0" applyFont="1" applyAlignment="1">
      <alignment horizontal="right"/>
    </xf>
    <xf numFmtId="0" fontId="10" fillId="6" borderId="0" xfId="0" applyFont="1" applyFill="1"/>
    <xf numFmtId="0" fontId="10" fillId="6" borderId="0" xfId="0" applyFont="1" applyFill="1" applyAlignment="1">
      <alignment horizontal="right"/>
    </xf>
    <xf numFmtId="0" fontId="5" fillId="6" borderId="0" xfId="0" applyFont="1" applyFill="1" applyAlignment="1">
      <alignment horizontal="right"/>
    </xf>
    <xf numFmtId="0" fontId="10" fillId="6" borderId="6" xfId="0" applyFont="1" applyFill="1" applyBorder="1"/>
    <xf numFmtId="0" fontId="10" fillId="6" borderId="1" xfId="0" applyFont="1" applyFill="1" applyBorder="1" applyAlignment="1">
      <alignment vertical="center"/>
    </xf>
    <xf numFmtId="0" fontId="10" fillId="0" borderId="6" xfId="0" applyFont="1" applyBorder="1"/>
    <xf numFmtId="0" fontId="10" fillId="6" borderId="11" xfId="0" applyFont="1" applyFill="1" applyBorder="1"/>
    <xf numFmtId="0" fontId="10" fillId="0" borderId="3" xfId="0" applyFont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1" fillId="6" borderId="1" xfId="0" applyFont="1" applyFill="1" applyBorder="1"/>
    <xf numFmtId="0" fontId="5" fillId="6" borderId="6" xfId="0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6" xfId="0" applyFont="1" applyBorder="1"/>
    <xf numFmtId="0" fontId="36" fillId="0" borderId="1" xfId="0" applyFont="1" applyBorder="1"/>
    <xf numFmtId="49" fontId="5" fillId="0" borderId="1" xfId="0" applyNumberFormat="1" applyFont="1" applyBorder="1"/>
    <xf numFmtId="167" fontId="10" fillId="6" borderId="1" xfId="0" applyNumberFormat="1" applyFont="1" applyFill="1" applyBorder="1"/>
    <xf numFmtId="2" fontId="12" fillId="7" borderId="0" xfId="0" applyNumberFormat="1" applyFont="1" applyFill="1"/>
    <xf numFmtId="0" fontId="5" fillId="6" borderId="5" xfId="0" applyFont="1" applyFill="1" applyBorder="1" applyAlignment="1">
      <alignment horizontal="left" vertical="center" wrapText="1"/>
    </xf>
    <xf numFmtId="0" fontId="5" fillId="6" borderId="8" xfId="0" applyFont="1" applyFill="1" applyBorder="1"/>
    <xf numFmtId="0" fontId="12" fillId="7" borderId="0" xfId="0" applyFont="1" applyFill="1"/>
    <xf numFmtId="0" fontId="10" fillId="7" borderId="4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right"/>
    </xf>
    <xf numFmtId="2" fontId="3" fillId="6" borderId="1" xfId="0" applyNumberFormat="1" applyFont="1" applyFill="1" applyBorder="1"/>
    <xf numFmtId="0" fontId="15" fillId="6" borderId="1" xfId="0" applyFont="1" applyFill="1" applyBorder="1"/>
    <xf numFmtId="0" fontId="15" fillId="7" borderId="1" xfId="0" applyFont="1" applyFill="1" applyBorder="1"/>
    <xf numFmtId="0" fontId="15" fillId="7" borderId="1" xfId="0" applyFont="1" applyFill="1" applyBorder="1" applyAlignment="1">
      <alignment horizontal="right"/>
    </xf>
    <xf numFmtId="0" fontId="15" fillId="7" borderId="4" xfId="0" applyFont="1" applyFill="1" applyBorder="1"/>
    <xf numFmtId="0" fontId="5" fillId="7" borderId="1" xfId="0" applyFont="1" applyFill="1" applyBorder="1" applyAlignment="1">
      <alignment wrapText="1"/>
    </xf>
    <xf numFmtId="0" fontId="10" fillId="6" borderId="3" xfId="0" applyFont="1" applyFill="1" applyBorder="1" applyAlignment="1">
      <alignment horizontal="right"/>
    </xf>
    <xf numFmtId="0" fontId="5" fillId="0" borderId="8" xfId="0" applyFont="1" applyBorder="1"/>
    <xf numFmtId="0" fontId="3" fillId="6" borderId="6" xfId="0" applyFont="1" applyFill="1" applyBorder="1"/>
    <xf numFmtId="0" fontId="3" fillId="6" borderId="5" xfId="0" applyFont="1" applyFill="1" applyBorder="1"/>
    <xf numFmtId="0" fontId="10" fillId="7" borderId="6" xfId="0" applyFont="1" applyFill="1" applyBorder="1"/>
    <xf numFmtId="0" fontId="5" fillId="0" borderId="1" xfId="0" applyFont="1" applyBorder="1" applyAlignment="1">
      <alignment horizontal="right" vertical="center"/>
    </xf>
    <xf numFmtId="0" fontId="5" fillId="6" borderId="6" xfId="0" applyFont="1" applyFill="1" applyBorder="1" applyAlignment="1">
      <alignment vertical="center"/>
    </xf>
    <xf numFmtId="0" fontId="12" fillId="6" borderId="9" xfId="0" applyFont="1" applyFill="1" applyBorder="1"/>
    <xf numFmtId="0" fontId="7" fillId="7" borderId="1" xfId="0" applyFont="1" applyFill="1" applyBorder="1"/>
    <xf numFmtId="0" fontId="8" fillId="7" borderId="1" xfId="0" applyFont="1" applyFill="1" applyBorder="1"/>
    <xf numFmtId="0" fontId="8" fillId="6" borderId="1" xfId="0" applyFont="1" applyFill="1" applyBorder="1"/>
    <xf numFmtId="0" fontId="7" fillId="6" borderId="1" xfId="0" applyFont="1" applyFill="1" applyBorder="1"/>
    <xf numFmtId="0" fontId="7" fillId="7" borderId="1" xfId="0" applyFont="1" applyFill="1" applyBorder="1" applyAlignment="1">
      <alignment horizontal="center"/>
    </xf>
    <xf numFmtId="0" fontId="19" fillId="4" borderId="0" xfId="0" applyFont="1" applyFill="1"/>
    <xf numFmtId="0" fontId="7" fillId="6" borderId="1" xfId="0" applyFont="1" applyFill="1" applyBorder="1" applyAlignment="1">
      <alignment horizontal="center"/>
    </xf>
    <xf numFmtId="0" fontId="6" fillId="0" borderId="6" xfId="0" applyFont="1" applyBorder="1"/>
    <xf numFmtId="0" fontId="8" fillId="3" borderId="6" xfId="0" applyFont="1" applyFill="1" applyBorder="1"/>
    <xf numFmtId="0" fontId="7" fillId="0" borderId="6" xfId="0" applyFont="1" applyBorder="1"/>
    <xf numFmtId="0" fontId="8" fillId="3" borderId="6" xfId="0" applyFont="1" applyFill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7" fillId="0" borderId="6" xfId="0" applyFont="1" applyBorder="1" applyAlignment="1">
      <alignment horizontal="right"/>
    </xf>
    <xf numFmtId="0" fontId="18" fillId="0" borderId="6" xfId="0" applyFont="1" applyBorder="1"/>
    <xf numFmtId="0" fontId="8" fillId="0" borderId="11" xfId="0" applyFont="1" applyBorder="1"/>
    <xf numFmtId="0" fontId="6" fillId="0" borderId="9" xfId="0" applyFont="1" applyBorder="1"/>
    <xf numFmtId="0" fontId="7" fillId="3" borderId="9" xfId="0" applyFont="1" applyFill="1" applyBorder="1" applyAlignment="1">
      <alignment vertical="center"/>
    </xf>
    <xf numFmtId="0" fontId="21" fillId="0" borderId="9" xfId="0" applyFont="1" applyBorder="1"/>
    <xf numFmtId="0" fontId="9" fillId="0" borderId="9" xfId="0" applyFont="1" applyBorder="1"/>
    <xf numFmtId="0" fontId="0" fillId="2" borderId="9" xfId="0" applyFill="1" applyBorder="1"/>
    <xf numFmtId="0" fontId="20" fillId="3" borderId="9" xfId="0" applyFont="1" applyFill="1" applyBorder="1"/>
    <xf numFmtId="0" fontId="7" fillId="0" borderId="9" xfId="0" applyFont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0" fillId="8" borderId="1" xfId="0" applyFont="1" applyFill="1" applyBorder="1"/>
    <xf numFmtId="0" fontId="10" fillId="8" borderId="1" xfId="0" applyFont="1" applyFill="1" applyBorder="1" applyAlignment="1">
      <alignment horizontal="right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right"/>
    </xf>
    <xf numFmtId="2" fontId="10" fillId="8" borderId="1" xfId="0" applyNumberFormat="1" applyFont="1" applyFill="1" applyBorder="1"/>
    <xf numFmtId="0" fontId="8" fillId="3" borderId="0" xfId="0" applyFont="1" applyFill="1" applyAlignment="1">
      <alignment horizontal="right"/>
    </xf>
    <xf numFmtId="0" fontId="7" fillId="6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3" borderId="7" xfId="0" applyFont="1" applyFill="1" applyBorder="1"/>
    <xf numFmtId="4" fontId="7" fillId="3" borderId="1" xfId="0" applyNumberFormat="1" applyFont="1" applyFill="1" applyBorder="1" applyAlignment="1">
      <alignment vertical="center"/>
    </xf>
    <xf numFmtId="4" fontId="7" fillId="0" borderId="1" xfId="0" applyNumberFormat="1" applyFont="1" applyBorder="1"/>
    <xf numFmtId="4" fontId="8" fillId="3" borderId="1" xfId="0" applyNumberFormat="1" applyFont="1" applyFill="1" applyBorder="1"/>
    <xf numFmtId="4" fontId="8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7" fillId="3" borderId="1" xfId="0" applyNumberFormat="1" applyFont="1" applyFill="1" applyBorder="1"/>
    <xf numFmtId="0" fontId="5" fillId="0" borderId="0" xfId="0" applyFont="1" applyAlignment="1">
      <alignment horizontal="center"/>
    </xf>
    <xf numFmtId="0" fontId="8" fillId="6" borderId="1" xfId="0" applyFont="1" applyFill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4" fontId="17" fillId="0" borderId="1" xfId="0" applyNumberFormat="1" applyFont="1" applyBorder="1"/>
    <xf numFmtId="4" fontId="7" fillId="6" borderId="1" xfId="0" applyNumberFormat="1" applyFont="1" applyFill="1" applyBorder="1" applyAlignment="1">
      <alignment vertical="center"/>
    </xf>
    <xf numFmtId="4" fontId="13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4" fontId="13" fillId="3" borderId="1" xfId="0" applyNumberFormat="1" applyFont="1" applyFill="1" applyBorder="1"/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/>
    <xf numFmtId="1" fontId="8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/>
    <xf numFmtId="2" fontId="8" fillId="0" borderId="1" xfId="0" applyNumberFormat="1" applyFont="1" applyBorder="1" applyAlignment="1">
      <alignment horizontal="right"/>
    </xf>
    <xf numFmtId="2" fontId="13" fillId="0" borderId="1" xfId="0" applyNumberFormat="1" applyFont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right"/>
    </xf>
    <xf numFmtId="0" fontId="7" fillId="3" borderId="1" xfId="0" applyFont="1" applyFill="1" applyBorder="1" applyAlignment="1">
      <alignment vertical="center" wrapText="1"/>
    </xf>
    <xf numFmtId="4" fontId="16" fillId="0" borderId="7" xfId="0" applyNumberFormat="1" applyFont="1" applyBorder="1"/>
    <xf numFmtId="4" fontId="13" fillId="0" borderId="1" xfId="0" applyNumberFormat="1" applyFont="1" applyBorder="1" applyAlignment="1">
      <alignment vertical="center"/>
    </xf>
    <xf numFmtId="0" fontId="13" fillId="6" borderId="1" xfId="0" applyFont="1" applyFill="1" applyBorder="1" applyAlignment="1">
      <alignment horizontal="center"/>
    </xf>
    <xf numFmtId="4" fontId="13" fillId="6" borderId="1" xfId="0" applyNumberFormat="1" applyFont="1" applyFill="1" applyBorder="1"/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0" borderId="6" xfId="0" applyFont="1" applyBorder="1"/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right" vertical="center"/>
    </xf>
    <xf numFmtId="0" fontId="33" fillId="0" borderId="3" xfId="0" applyFont="1" applyBorder="1" applyAlignment="1">
      <alignment horizontal="right" vertical="center"/>
    </xf>
    <xf numFmtId="0" fontId="13" fillId="6" borderId="4" xfId="0" applyFont="1" applyFill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14" fillId="6" borderId="1" xfId="0" applyFont="1" applyFill="1" applyBorder="1"/>
    <xf numFmtId="0" fontId="0" fillId="0" borderId="1" xfId="0" applyBorder="1"/>
    <xf numFmtId="0" fontId="33" fillId="6" borderId="3" xfId="0" applyFont="1" applyFill="1" applyBorder="1" applyAlignment="1">
      <alignment horizontal="right" vertical="center"/>
    </xf>
    <xf numFmtId="0" fontId="13" fillId="0" borderId="4" xfId="0" applyFont="1" applyBorder="1" applyAlignment="1">
      <alignment vertical="center"/>
    </xf>
    <xf numFmtId="0" fontId="33" fillId="0" borderId="3" xfId="0" applyFont="1" applyBorder="1"/>
    <xf numFmtId="0" fontId="33" fillId="6" borderId="3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 wrapText="1"/>
    </xf>
    <xf numFmtId="0" fontId="33" fillId="6" borderId="3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13" fillId="6" borderId="4" xfId="0" applyFont="1" applyFill="1" applyBorder="1" applyAlignment="1">
      <alignment wrapText="1"/>
    </xf>
    <xf numFmtId="0" fontId="33" fillId="6" borderId="3" xfId="0" applyFont="1" applyFill="1" applyBorder="1" applyAlignment="1">
      <alignment wrapText="1"/>
    </xf>
    <xf numFmtId="0" fontId="17" fillId="0" borderId="1" xfId="0" applyFont="1" applyBorder="1"/>
    <xf numFmtId="0" fontId="17" fillId="0" borderId="6" xfId="0" applyFont="1" applyBorder="1"/>
    <xf numFmtId="0" fontId="17" fillId="0" borderId="1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 wrapText="1"/>
    </xf>
    <xf numFmtId="169" fontId="21" fillId="0" borderId="0" xfId="0" applyNumberFormat="1" applyFont="1" applyAlignment="1">
      <alignment horizontal="left"/>
    </xf>
    <xf numFmtId="0" fontId="9" fillId="0" borderId="0" xfId="0" applyFont="1"/>
    <xf numFmtId="0" fontId="13" fillId="3" borderId="6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/>
    </xf>
    <xf numFmtId="0" fontId="30" fillId="0" borderId="0" xfId="0" applyFont="1"/>
    <xf numFmtId="169" fontId="2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9" fontId="30" fillId="0" borderId="0" xfId="0" applyNumberFormat="1" applyFont="1" applyAlignment="1">
      <alignment horizontal="left"/>
    </xf>
    <xf numFmtId="0" fontId="32" fillId="3" borderId="6" xfId="0" applyFont="1" applyFill="1" applyBorder="1" applyAlignment="1">
      <alignment horizontal="right" vertical="center"/>
    </xf>
    <xf numFmtId="14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33" fillId="0" borderId="1" xfId="0" applyFont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right" vertical="center" wrapText="1"/>
    </xf>
    <xf numFmtId="0" fontId="33" fillId="0" borderId="1" xfId="0" applyFont="1" applyBorder="1"/>
    <xf numFmtId="0" fontId="13" fillId="6" borderId="1" xfId="0" applyFont="1" applyFill="1" applyBorder="1" applyAlignment="1">
      <alignment horizontal="right" vertical="center"/>
    </xf>
    <xf numFmtId="0" fontId="10" fillId="0" borderId="1" xfId="0" applyFont="1" applyBorder="1"/>
    <xf numFmtId="0" fontId="10" fillId="0" borderId="6" xfId="0" applyFont="1" applyBorder="1"/>
    <xf numFmtId="0" fontId="10" fillId="0" borderId="1" xfId="0" applyFont="1" applyBorder="1" applyAlignment="1">
      <alignment vertical="center"/>
    </xf>
    <xf numFmtId="0" fontId="5" fillId="6" borderId="4" xfId="0" applyFont="1" applyFill="1" applyBorder="1" applyAlignment="1">
      <alignment horizontal="right" vertical="center"/>
    </xf>
    <xf numFmtId="0" fontId="36" fillId="0" borderId="3" xfId="0" applyFont="1" applyBorder="1" applyAlignment="1">
      <alignment horizontal="right" vertical="center"/>
    </xf>
    <xf numFmtId="0" fontId="5" fillId="6" borderId="12" xfId="0" applyFont="1" applyFill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0" fontId="36" fillId="0" borderId="3" xfId="0" applyFont="1" applyBorder="1"/>
    <xf numFmtId="0" fontId="33" fillId="0" borderId="7" xfId="0" applyFont="1" applyBorder="1" applyAlignment="1">
      <alignment vertical="center"/>
    </xf>
    <xf numFmtId="0" fontId="6" fillId="0" borderId="3" xfId="0" applyFont="1" applyBorder="1"/>
    <xf numFmtId="0" fontId="5" fillId="6" borderId="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6" fillId="6" borderId="3" xfId="0" applyFont="1" applyFill="1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6" fillId="0" borderId="3" xfId="0" applyFont="1" applyBorder="1" applyAlignment="1">
      <alignment horizontal="right" vertical="center"/>
    </xf>
    <xf numFmtId="0" fontId="5" fillId="6" borderId="4" xfId="0" applyFont="1" applyFill="1" applyBorder="1" applyAlignment="1">
      <alignment wrapText="1"/>
    </xf>
    <xf numFmtId="0" fontId="36" fillId="6" borderId="3" xfId="0" applyFont="1" applyFill="1" applyBorder="1" applyAlignment="1">
      <alignment wrapText="1"/>
    </xf>
    <xf numFmtId="0" fontId="36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 wrapText="1"/>
    </xf>
    <xf numFmtId="0" fontId="36" fillId="6" borderId="3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EECE1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80"/>
  <sheetViews>
    <sheetView topLeftCell="A34" zoomScaleNormal="100" workbookViewId="0">
      <selection activeCell="F57" sqref="D57:F57"/>
    </sheetView>
  </sheetViews>
  <sheetFormatPr defaultColWidth="9.140625" defaultRowHeight="15.75"/>
  <cols>
    <col min="1" max="1" width="10.28515625" style="1" customWidth="1"/>
    <col min="2" max="2" width="33.140625" style="1" customWidth="1"/>
    <col min="3" max="3" width="9.5703125" style="2" customWidth="1"/>
    <col min="4" max="5" width="6.85546875" style="1" customWidth="1"/>
    <col min="6" max="6" width="6.42578125" style="1" customWidth="1"/>
    <col min="7" max="7" width="7.42578125" style="3" customWidth="1"/>
    <col min="8" max="8" width="6.28515625" style="1" customWidth="1"/>
    <col min="9" max="9" width="6" style="1" customWidth="1"/>
    <col min="10" max="10" width="6.140625" style="1" customWidth="1"/>
    <col min="11" max="11" width="6" style="4" customWidth="1"/>
    <col min="12" max="12" width="5.7109375" style="1" customWidth="1"/>
    <col min="13" max="13" width="6.28515625" style="1" customWidth="1"/>
    <col min="14" max="14" width="6.5703125" style="1" customWidth="1"/>
    <col min="15" max="15" width="7.140625" style="1" customWidth="1"/>
    <col min="16" max="16384" width="9.140625" style="1"/>
  </cols>
  <sheetData>
    <row r="2" spans="1:15" ht="3" customHeight="1"/>
    <row r="3" spans="1:15">
      <c r="A3" s="5" t="s">
        <v>0</v>
      </c>
      <c r="B3" s="5" t="s">
        <v>1</v>
      </c>
      <c r="C3" s="6" t="s">
        <v>2</v>
      </c>
      <c r="D3" s="5" t="s">
        <v>3</v>
      </c>
      <c r="E3" s="5"/>
      <c r="F3" s="5"/>
      <c r="G3" s="5" t="s">
        <v>4</v>
      </c>
      <c r="H3" s="5" t="s">
        <v>5</v>
      </c>
      <c r="I3" s="5"/>
      <c r="J3" s="5"/>
      <c r="K3" s="7"/>
      <c r="L3" s="5" t="s">
        <v>6</v>
      </c>
      <c r="M3" s="5"/>
      <c r="N3" s="5"/>
      <c r="O3" s="5"/>
    </row>
    <row r="4" spans="1:15">
      <c r="A4" s="5"/>
      <c r="B4" s="5"/>
      <c r="C4" s="6"/>
      <c r="D4" s="5" t="s">
        <v>7</v>
      </c>
      <c r="E4" s="5" t="s">
        <v>8</v>
      </c>
      <c r="F4" s="5" t="s">
        <v>9</v>
      </c>
      <c r="G4" s="5"/>
      <c r="H4" s="5" t="s">
        <v>10</v>
      </c>
      <c r="I4" s="5" t="s">
        <v>11</v>
      </c>
      <c r="J4" s="5" t="s">
        <v>12</v>
      </c>
      <c r="K4" s="7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pans="1:15">
      <c r="A5" s="8" t="s">
        <v>18</v>
      </c>
      <c r="B5" s="8" t="s">
        <v>19</v>
      </c>
      <c r="C5" s="9" t="s">
        <v>20</v>
      </c>
      <c r="D5" s="8">
        <v>0.24</v>
      </c>
      <c r="E5" s="8">
        <v>0.05</v>
      </c>
      <c r="F5" s="8">
        <v>16</v>
      </c>
      <c r="G5" s="5">
        <v>62</v>
      </c>
      <c r="H5" s="8">
        <v>0</v>
      </c>
      <c r="I5" s="8">
        <v>1.1299999999999999</v>
      </c>
      <c r="J5" s="8">
        <v>0</v>
      </c>
      <c r="K5" s="10">
        <v>0</v>
      </c>
      <c r="L5" s="8">
        <v>15.33</v>
      </c>
      <c r="M5" s="8">
        <v>23.2</v>
      </c>
      <c r="N5" s="8">
        <v>12.27</v>
      </c>
      <c r="O5" s="8">
        <v>2.13</v>
      </c>
    </row>
    <row r="6" spans="1:15">
      <c r="A6" s="8" t="s">
        <v>21</v>
      </c>
      <c r="B6" s="8" t="s">
        <v>22</v>
      </c>
      <c r="C6" s="9" t="s">
        <v>23</v>
      </c>
      <c r="D6" s="8">
        <v>0.2</v>
      </c>
      <c r="E6" s="8">
        <v>0.05</v>
      </c>
      <c r="F6" s="8">
        <v>15.01</v>
      </c>
      <c r="G6" s="5">
        <v>57</v>
      </c>
      <c r="H6" s="8">
        <v>0</v>
      </c>
      <c r="I6" s="8">
        <v>0.1</v>
      </c>
      <c r="J6" s="8">
        <v>0</v>
      </c>
      <c r="K6" s="10">
        <v>0</v>
      </c>
      <c r="L6" s="8">
        <v>5.25</v>
      </c>
      <c r="M6" s="8">
        <v>8.24</v>
      </c>
      <c r="N6" s="8">
        <v>4.4000000000000004</v>
      </c>
      <c r="O6" s="8">
        <v>0.86</v>
      </c>
    </row>
    <row r="7" spans="1:15">
      <c r="A7" s="8" t="s">
        <v>24</v>
      </c>
      <c r="B7" s="8" t="s">
        <v>25</v>
      </c>
      <c r="C7" s="9" t="s">
        <v>26</v>
      </c>
      <c r="D7" s="8">
        <v>0.26</v>
      </c>
      <c r="E7" s="8">
        <v>0.05</v>
      </c>
      <c r="F7" s="8">
        <v>15.22</v>
      </c>
      <c r="G7" s="5">
        <v>59</v>
      </c>
      <c r="H7" s="8">
        <v>0</v>
      </c>
      <c r="I7" s="8">
        <v>2.9</v>
      </c>
      <c r="J7" s="8">
        <v>0</v>
      </c>
      <c r="K7" s="10">
        <v>0</v>
      </c>
      <c r="L7" s="8">
        <v>8.0500000000000007</v>
      </c>
      <c r="M7" s="8">
        <v>9.7799999999999994</v>
      </c>
      <c r="N7" s="8">
        <v>5.24</v>
      </c>
      <c r="O7" s="8">
        <v>0.9</v>
      </c>
    </row>
    <row r="8" spans="1:15">
      <c r="A8" s="8" t="s">
        <v>27</v>
      </c>
      <c r="B8" s="8" t="s">
        <v>28</v>
      </c>
      <c r="C8" s="9">
        <v>200</v>
      </c>
      <c r="D8" s="8">
        <v>1.52</v>
      </c>
      <c r="E8" s="8">
        <v>1.35</v>
      </c>
      <c r="F8" s="8">
        <v>15.9</v>
      </c>
      <c r="G8" s="5">
        <v>81</v>
      </c>
      <c r="H8" s="8">
        <v>0.04</v>
      </c>
      <c r="I8" s="8">
        <v>1.33</v>
      </c>
      <c r="J8" s="8">
        <v>10</v>
      </c>
      <c r="K8" s="10">
        <v>0</v>
      </c>
      <c r="L8" s="8">
        <v>126.6</v>
      </c>
      <c r="M8" s="8">
        <v>92.8</v>
      </c>
      <c r="N8" s="8">
        <v>15.4</v>
      </c>
      <c r="O8" s="8">
        <v>0.41</v>
      </c>
    </row>
    <row r="9" spans="1:15">
      <c r="A9" s="8" t="s">
        <v>29</v>
      </c>
      <c r="B9" s="8" t="s">
        <v>30</v>
      </c>
      <c r="C9" s="9">
        <v>200</v>
      </c>
      <c r="D9" s="8">
        <v>0.24</v>
      </c>
      <c r="E9" s="8">
        <v>0.06</v>
      </c>
      <c r="F9" s="8">
        <v>10.23</v>
      </c>
      <c r="G9" s="5">
        <v>40</v>
      </c>
      <c r="H9" s="8"/>
      <c r="I9" s="8"/>
      <c r="J9" s="8"/>
      <c r="K9" s="10"/>
      <c r="L9" s="8"/>
      <c r="M9" s="8"/>
      <c r="N9" s="8"/>
      <c r="O9" s="8"/>
    </row>
    <row r="10" spans="1:15">
      <c r="A10" s="8" t="s">
        <v>18</v>
      </c>
      <c r="B10" s="8" t="s">
        <v>31</v>
      </c>
      <c r="C10" s="9">
        <v>200</v>
      </c>
      <c r="D10" s="8">
        <v>0.2</v>
      </c>
      <c r="E10" s="8">
        <v>0.05</v>
      </c>
      <c r="F10" s="8">
        <v>12.1</v>
      </c>
      <c r="G10" s="5">
        <v>46</v>
      </c>
      <c r="H10" s="8"/>
      <c r="I10" s="8"/>
      <c r="J10" s="8"/>
      <c r="K10" s="10"/>
      <c r="L10" s="8"/>
      <c r="M10" s="8"/>
      <c r="N10" s="8"/>
      <c r="O10" s="8"/>
    </row>
    <row r="11" spans="1:15">
      <c r="A11" s="8" t="s">
        <v>32</v>
      </c>
      <c r="B11" s="8" t="s">
        <v>33</v>
      </c>
      <c r="C11" s="9">
        <v>200</v>
      </c>
      <c r="D11" s="8">
        <v>0.1</v>
      </c>
      <c r="E11" s="8">
        <v>0</v>
      </c>
      <c r="F11" s="8">
        <v>25.2</v>
      </c>
      <c r="G11" s="5">
        <v>96</v>
      </c>
      <c r="H11" s="8">
        <v>0.02</v>
      </c>
      <c r="I11" s="8">
        <v>14</v>
      </c>
      <c r="J11" s="8">
        <v>0</v>
      </c>
      <c r="K11" s="10">
        <v>0</v>
      </c>
      <c r="L11" s="8">
        <v>23</v>
      </c>
      <c r="M11" s="8">
        <v>11.5</v>
      </c>
      <c r="N11" s="8">
        <v>7.63</v>
      </c>
      <c r="O11" s="8">
        <v>0.24</v>
      </c>
    </row>
    <row r="12" spans="1:15">
      <c r="A12" s="8" t="s">
        <v>34</v>
      </c>
      <c r="B12" s="8" t="s">
        <v>35</v>
      </c>
      <c r="C12" s="9">
        <v>200</v>
      </c>
      <c r="D12" s="8">
        <v>0.4</v>
      </c>
      <c r="E12" s="8">
        <v>0</v>
      </c>
      <c r="F12" s="8">
        <v>23.6</v>
      </c>
      <c r="G12" s="5">
        <v>94</v>
      </c>
      <c r="H12" s="8">
        <v>0.01</v>
      </c>
      <c r="I12" s="8">
        <v>100</v>
      </c>
      <c r="J12" s="8">
        <v>0</v>
      </c>
      <c r="K12" s="10">
        <v>0</v>
      </c>
      <c r="L12" s="8">
        <v>7.73</v>
      </c>
      <c r="M12" s="8">
        <v>2.13</v>
      </c>
      <c r="N12" s="8">
        <v>2.67</v>
      </c>
      <c r="O12" s="8">
        <v>0.53</v>
      </c>
    </row>
    <row r="13" spans="1:15">
      <c r="A13" s="8" t="s">
        <v>32</v>
      </c>
      <c r="B13" s="8" t="s">
        <v>36</v>
      </c>
      <c r="C13" s="9">
        <v>200</v>
      </c>
      <c r="D13" s="8">
        <v>0.1</v>
      </c>
      <c r="E13" s="8">
        <v>0</v>
      </c>
      <c r="F13" s="8">
        <v>24.2</v>
      </c>
      <c r="G13" s="5">
        <v>93</v>
      </c>
      <c r="H13" s="8">
        <v>0.01</v>
      </c>
      <c r="I13" s="8">
        <v>6</v>
      </c>
      <c r="J13" s="8">
        <v>0</v>
      </c>
      <c r="K13" s="10">
        <v>12.5</v>
      </c>
      <c r="L13" s="8">
        <v>11.51</v>
      </c>
      <c r="M13" s="8">
        <v>5.75</v>
      </c>
      <c r="N13" s="8">
        <v>3.82</v>
      </c>
      <c r="O13" s="8">
        <v>0.12</v>
      </c>
    </row>
    <row r="14" spans="1:15">
      <c r="A14" s="8" t="s">
        <v>37</v>
      </c>
      <c r="B14" s="8" t="s">
        <v>38</v>
      </c>
      <c r="C14" s="9">
        <v>200</v>
      </c>
      <c r="D14" s="8">
        <v>0</v>
      </c>
      <c r="E14" s="8">
        <v>0</v>
      </c>
      <c r="F14" s="8">
        <v>28.96</v>
      </c>
      <c r="G14" s="5">
        <v>109</v>
      </c>
      <c r="H14" s="8">
        <v>0</v>
      </c>
      <c r="I14" s="8">
        <v>1.1000000000000001</v>
      </c>
      <c r="J14" s="8">
        <v>0</v>
      </c>
      <c r="K14" s="10">
        <v>0</v>
      </c>
      <c r="L14" s="8">
        <v>13.6</v>
      </c>
      <c r="M14" s="8">
        <v>2.8</v>
      </c>
      <c r="N14" s="8">
        <v>4</v>
      </c>
      <c r="O14" s="8">
        <v>0.38</v>
      </c>
    </row>
    <row r="15" spans="1:15">
      <c r="A15" s="8" t="s">
        <v>18</v>
      </c>
      <c r="B15" s="8" t="s">
        <v>39</v>
      </c>
      <c r="C15" s="9"/>
      <c r="D15" s="8">
        <v>0</v>
      </c>
      <c r="E15" s="8">
        <v>0</v>
      </c>
      <c r="F15" s="8">
        <v>28.96</v>
      </c>
      <c r="G15" s="5">
        <v>109</v>
      </c>
      <c r="H15" s="8"/>
      <c r="I15" s="8"/>
      <c r="J15" s="8"/>
      <c r="K15" s="10"/>
      <c r="L15" s="8"/>
      <c r="M15" s="8"/>
      <c r="N15" s="8"/>
      <c r="O15" s="8"/>
    </row>
    <row r="16" spans="1:15">
      <c r="A16" s="8" t="s">
        <v>18</v>
      </c>
      <c r="B16" s="8" t="s">
        <v>40</v>
      </c>
      <c r="C16" s="9">
        <v>200</v>
      </c>
      <c r="D16" s="8">
        <v>0.25</v>
      </c>
      <c r="E16" s="8">
        <v>0.1</v>
      </c>
      <c r="F16" s="8">
        <v>21.8</v>
      </c>
      <c r="G16" s="5">
        <v>84</v>
      </c>
      <c r="H16" s="8">
        <v>7.4999999999999997E-3</v>
      </c>
      <c r="I16" s="8">
        <v>50</v>
      </c>
      <c r="J16" s="8">
        <v>2.5000000000000001E-2</v>
      </c>
      <c r="K16" s="10">
        <v>0.18</v>
      </c>
      <c r="L16" s="8">
        <v>9</v>
      </c>
      <c r="M16" s="8">
        <v>8.25</v>
      </c>
      <c r="N16" s="8">
        <v>7.75</v>
      </c>
      <c r="O16" s="8">
        <v>0.32500000000000001</v>
      </c>
    </row>
    <row r="17" spans="1:15">
      <c r="A17" s="8" t="s">
        <v>18</v>
      </c>
      <c r="B17" s="8" t="s">
        <v>41</v>
      </c>
      <c r="C17" s="9">
        <v>200</v>
      </c>
      <c r="D17" s="8">
        <v>0.3</v>
      </c>
      <c r="E17" s="8">
        <v>1.35</v>
      </c>
      <c r="F17" s="8">
        <v>21.4</v>
      </c>
      <c r="G17" s="5">
        <v>94</v>
      </c>
      <c r="H17" s="8">
        <v>7.4999999999999997E-3</v>
      </c>
      <c r="I17" s="8">
        <v>50</v>
      </c>
      <c r="J17" s="8">
        <v>2.5000000000000001E-2</v>
      </c>
      <c r="K17" s="10">
        <v>0.18</v>
      </c>
      <c r="L17" s="8">
        <v>9</v>
      </c>
      <c r="M17" s="8">
        <v>8.25</v>
      </c>
      <c r="N17" s="8">
        <v>7.75</v>
      </c>
      <c r="O17" s="8">
        <v>0.32500000000000001</v>
      </c>
    </row>
    <row r="18" spans="1:15" ht="15.75" customHeight="1">
      <c r="A18" s="8" t="s">
        <v>18</v>
      </c>
      <c r="B18" s="8" t="s">
        <v>42</v>
      </c>
      <c r="C18" s="9">
        <v>200</v>
      </c>
      <c r="D18" s="8">
        <v>0.52</v>
      </c>
      <c r="E18" s="8">
        <v>0.18</v>
      </c>
      <c r="F18" s="8">
        <v>24.84</v>
      </c>
      <c r="G18" s="5">
        <v>103</v>
      </c>
      <c r="H18" s="8">
        <v>0.02</v>
      </c>
      <c r="I18" s="8">
        <v>59.4</v>
      </c>
      <c r="J18" s="8">
        <v>0</v>
      </c>
      <c r="K18" s="11">
        <v>0.2</v>
      </c>
      <c r="L18" s="8">
        <v>23.4</v>
      </c>
      <c r="M18" s="8">
        <v>23.4</v>
      </c>
      <c r="N18" s="8">
        <v>17</v>
      </c>
      <c r="O18" s="8">
        <v>60.3</v>
      </c>
    </row>
    <row r="19" spans="1:15" ht="15.75" customHeight="1">
      <c r="A19" s="8"/>
      <c r="B19" s="8" t="s">
        <v>43</v>
      </c>
      <c r="C19" s="9">
        <v>200</v>
      </c>
      <c r="D19" s="8">
        <v>0.16</v>
      </c>
      <c r="E19" s="8">
        <v>0</v>
      </c>
      <c r="F19" s="8">
        <v>28.4</v>
      </c>
      <c r="G19" s="5">
        <v>107</v>
      </c>
      <c r="H19" s="8"/>
      <c r="I19" s="8"/>
      <c r="J19" s="8"/>
      <c r="K19" s="11"/>
      <c r="L19" s="8"/>
      <c r="M19" s="8"/>
      <c r="N19" s="8"/>
      <c r="O19" s="8"/>
    </row>
    <row r="20" spans="1:15" ht="15.75" customHeight="1">
      <c r="A20" s="8"/>
      <c r="B20" s="8" t="s">
        <v>44</v>
      </c>
      <c r="C20" s="9">
        <v>200</v>
      </c>
      <c r="D20" s="8">
        <v>0.2</v>
      </c>
      <c r="E20" s="8">
        <v>0.02</v>
      </c>
      <c r="F20" s="8">
        <v>28.1</v>
      </c>
      <c r="G20" s="5">
        <v>106</v>
      </c>
      <c r="H20" s="8"/>
      <c r="I20" s="8"/>
      <c r="J20" s="8"/>
      <c r="K20" s="11"/>
      <c r="L20" s="8"/>
      <c r="M20" s="8"/>
      <c r="N20" s="8"/>
      <c r="O20" s="8"/>
    </row>
    <row r="21" spans="1:15">
      <c r="A21" s="8" t="s">
        <v>45</v>
      </c>
      <c r="B21" s="8" t="s">
        <v>46</v>
      </c>
      <c r="C21" s="9">
        <v>200</v>
      </c>
      <c r="D21" s="8">
        <v>0.32</v>
      </c>
      <c r="E21" s="8">
        <v>0</v>
      </c>
      <c r="F21" s="8">
        <v>35.799999999999997</v>
      </c>
      <c r="G21" s="5">
        <v>98</v>
      </c>
      <c r="H21" s="8">
        <v>0.02</v>
      </c>
      <c r="I21" s="8">
        <v>1.8</v>
      </c>
      <c r="J21" s="8">
        <v>0</v>
      </c>
      <c r="K21" s="11">
        <v>0</v>
      </c>
      <c r="L21" s="8">
        <v>6.4</v>
      </c>
      <c r="M21" s="8">
        <v>4.4000000000000004</v>
      </c>
      <c r="N21" s="8">
        <v>3.6</v>
      </c>
      <c r="O21" s="8">
        <v>0.18</v>
      </c>
    </row>
    <row r="22" spans="1:15">
      <c r="A22" s="8" t="s">
        <v>47</v>
      </c>
      <c r="B22" s="8" t="s">
        <v>48</v>
      </c>
      <c r="C22" s="9">
        <v>200</v>
      </c>
      <c r="D22" s="8">
        <v>0.66</v>
      </c>
      <c r="E22" s="8">
        <v>0.09</v>
      </c>
      <c r="F22" s="8">
        <v>32</v>
      </c>
      <c r="G22" s="5">
        <v>133</v>
      </c>
      <c r="H22" s="8">
        <v>0.02</v>
      </c>
      <c r="I22" s="8">
        <v>0.73</v>
      </c>
      <c r="J22" s="8">
        <v>0</v>
      </c>
      <c r="K22" s="11">
        <v>245.2</v>
      </c>
      <c r="L22" s="8">
        <v>32.5</v>
      </c>
      <c r="M22" s="8">
        <v>23.44</v>
      </c>
      <c r="N22" s="8">
        <v>17.46</v>
      </c>
      <c r="O22" s="8">
        <v>0.7</v>
      </c>
    </row>
    <row r="23" spans="1:15">
      <c r="A23" s="8" t="s">
        <v>49</v>
      </c>
      <c r="B23" s="8" t="s">
        <v>50</v>
      </c>
      <c r="C23" s="9">
        <v>200</v>
      </c>
      <c r="D23" s="8">
        <v>0.52</v>
      </c>
      <c r="E23" s="8">
        <v>0.18</v>
      </c>
      <c r="F23" s="8">
        <v>24.84</v>
      </c>
      <c r="G23" s="5">
        <v>103</v>
      </c>
      <c r="H23" s="8">
        <v>0.02</v>
      </c>
      <c r="I23" s="8">
        <v>59.4</v>
      </c>
      <c r="J23" s="8">
        <v>0</v>
      </c>
      <c r="K23" s="11">
        <v>0.2</v>
      </c>
      <c r="L23" s="8">
        <v>23.4</v>
      </c>
      <c r="M23" s="8">
        <v>23.4</v>
      </c>
      <c r="N23" s="8">
        <v>17</v>
      </c>
      <c r="O23" s="8">
        <v>60.3</v>
      </c>
    </row>
    <row r="24" spans="1:15">
      <c r="A24" s="8" t="s">
        <v>18</v>
      </c>
      <c r="B24" s="8" t="s">
        <v>51</v>
      </c>
      <c r="C24" s="9">
        <v>200</v>
      </c>
      <c r="D24" s="8">
        <v>0.56000000000000005</v>
      </c>
      <c r="E24" s="8">
        <v>2.4E-2</v>
      </c>
      <c r="F24" s="8">
        <v>29.64</v>
      </c>
      <c r="G24" s="5">
        <v>114</v>
      </c>
      <c r="H24" s="8">
        <v>0.03</v>
      </c>
      <c r="I24" s="8">
        <v>0</v>
      </c>
      <c r="J24" s="8">
        <v>0</v>
      </c>
      <c r="K24" s="10">
        <v>5.2</v>
      </c>
      <c r="L24" s="8">
        <v>20.32</v>
      </c>
      <c r="M24" s="8">
        <v>19.36</v>
      </c>
      <c r="N24" s="8">
        <v>8.1199999999999992</v>
      </c>
      <c r="O24" s="8">
        <v>0.45</v>
      </c>
    </row>
    <row r="25" spans="1:15">
      <c r="A25" s="8" t="s">
        <v>52</v>
      </c>
      <c r="B25" s="8" t="s">
        <v>53</v>
      </c>
      <c r="C25" s="9">
        <v>200</v>
      </c>
      <c r="D25" s="8">
        <v>1.04</v>
      </c>
      <c r="E25" s="8">
        <v>0.06</v>
      </c>
      <c r="F25" s="8">
        <v>30.16</v>
      </c>
      <c r="G25" s="5">
        <v>118</v>
      </c>
      <c r="H25" s="8">
        <v>0.03</v>
      </c>
      <c r="I25" s="8">
        <v>1</v>
      </c>
      <c r="J25" s="8">
        <v>0</v>
      </c>
      <c r="K25" s="11">
        <v>1</v>
      </c>
      <c r="L25" s="8">
        <v>40.479999999999997</v>
      </c>
      <c r="M25" s="8">
        <v>36.6</v>
      </c>
      <c r="N25" s="8">
        <v>26.2</v>
      </c>
      <c r="O25" s="8">
        <v>0.86</v>
      </c>
    </row>
    <row r="26" spans="1:15">
      <c r="A26" s="8" t="s">
        <v>52</v>
      </c>
      <c r="B26" s="8" t="s">
        <v>54</v>
      </c>
      <c r="C26" s="9">
        <v>200</v>
      </c>
      <c r="D26" s="8">
        <v>0.4</v>
      </c>
      <c r="E26" s="8">
        <v>0.08</v>
      </c>
      <c r="F26" s="8">
        <v>29.85</v>
      </c>
      <c r="G26" s="5">
        <v>122</v>
      </c>
      <c r="H26" s="8">
        <v>0.03</v>
      </c>
      <c r="I26" s="8">
        <v>0</v>
      </c>
      <c r="J26" s="8">
        <v>0</v>
      </c>
      <c r="K26" s="11">
        <v>5.2</v>
      </c>
      <c r="L26" s="8">
        <v>20.32</v>
      </c>
      <c r="M26" s="8">
        <v>19.36</v>
      </c>
      <c r="N26" s="8">
        <v>8.1199999999999992</v>
      </c>
      <c r="O26" s="8">
        <v>0.45</v>
      </c>
    </row>
    <row r="27" spans="1:15">
      <c r="A27" s="8" t="s">
        <v>55</v>
      </c>
      <c r="B27" s="8" t="s">
        <v>56</v>
      </c>
      <c r="C27" s="9">
        <v>200</v>
      </c>
      <c r="D27" s="8">
        <v>3.17</v>
      </c>
      <c r="E27" s="8">
        <v>2.67</v>
      </c>
      <c r="F27" s="8">
        <v>15.95</v>
      </c>
      <c r="G27" s="5">
        <v>101</v>
      </c>
      <c r="H27" s="8">
        <v>4.3999999999999997E-2</v>
      </c>
      <c r="I27" s="8">
        <v>1.3</v>
      </c>
      <c r="J27" s="8">
        <v>20</v>
      </c>
      <c r="K27" s="11">
        <v>10</v>
      </c>
      <c r="L27" s="8">
        <v>125.8</v>
      </c>
      <c r="M27" s="8">
        <v>90</v>
      </c>
      <c r="N27" s="8">
        <v>14</v>
      </c>
      <c r="O27" s="8">
        <v>0.13</v>
      </c>
    </row>
    <row r="28" spans="1:15">
      <c r="A28" s="8" t="s">
        <v>57</v>
      </c>
      <c r="B28" s="8" t="s">
        <v>58</v>
      </c>
      <c r="C28" s="9">
        <v>200</v>
      </c>
      <c r="D28" s="8">
        <v>4.08</v>
      </c>
      <c r="E28" s="8">
        <v>3.54</v>
      </c>
      <c r="F28" s="8">
        <v>17.579999999999998</v>
      </c>
      <c r="G28" s="5">
        <v>119</v>
      </c>
      <c r="H28" s="8">
        <v>0.06</v>
      </c>
      <c r="I28" s="8">
        <v>1.33</v>
      </c>
      <c r="J28" s="8">
        <v>24.4</v>
      </c>
      <c r="K28" s="11">
        <v>12.2</v>
      </c>
      <c r="L28" s="8">
        <v>152.22</v>
      </c>
      <c r="M28" s="8">
        <v>124.56</v>
      </c>
      <c r="N28" s="8">
        <v>21.34</v>
      </c>
      <c r="O28" s="8">
        <v>0.48</v>
      </c>
    </row>
    <row r="29" spans="1:15">
      <c r="A29" s="8" t="s">
        <v>59</v>
      </c>
      <c r="B29" s="8" t="s">
        <v>60</v>
      </c>
      <c r="C29" s="9">
        <v>200</v>
      </c>
      <c r="D29" s="8">
        <v>0</v>
      </c>
      <c r="E29" s="8">
        <v>0</v>
      </c>
      <c r="F29" s="8">
        <v>42.2</v>
      </c>
      <c r="G29" s="5">
        <v>162</v>
      </c>
      <c r="H29" s="8">
        <v>0.02</v>
      </c>
      <c r="I29" s="8">
        <v>2.4</v>
      </c>
      <c r="J29" s="8">
        <v>0</v>
      </c>
      <c r="K29" s="11">
        <v>780</v>
      </c>
      <c r="L29" s="8">
        <v>22.46</v>
      </c>
      <c r="M29" s="8">
        <v>18.5</v>
      </c>
      <c r="N29" s="8">
        <v>7.26</v>
      </c>
      <c r="O29" s="8">
        <v>0.2</v>
      </c>
    </row>
    <row r="30" spans="1:15">
      <c r="A30" s="8" t="s">
        <v>61</v>
      </c>
      <c r="B30" s="8" t="s">
        <v>62</v>
      </c>
      <c r="C30" s="9">
        <v>200</v>
      </c>
      <c r="D30" s="8">
        <v>0</v>
      </c>
      <c r="E30" s="8">
        <v>0</v>
      </c>
      <c r="F30" s="8">
        <v>20</v>
      </c>
      <c r="G30" s="5">
        <v>90</v>
      </c>
      <c r="H30" s="8">
        <v>2.1999999999999999E-2</v>
      </c>
      <c r="I30" s="8">
        <v>4</v>
      </c>
      <c r="J30" s="8">
        <v>0</v>
      </c>
      <c r="K30" s="11">
        <v>0.2</v>
      </c>
      <c r="L30" s="8">
        <v>14</v>
      </c>
      <c r="M30" s="8">
        <v>14</v>
      </c>
      <c r="N30" s="8">
        <v>8</v>
      </c>
      <c r="O30" s="8">
        <v>2.8</v>
      </c>
    </row>
    <row r="31" spans="1:15">
      <c r="A31" s="8"/>
      <c r="B31" s="8" t="s">
        <v>63</v>
      </c>
      <c r="C31" s="9">
        <v>200</v>
      </c>
      <c r="D31" s="8">
        <v>0</v>
      </c>
      <c r="E31" s="8">
        <v>0</v>
      </c>
      <c r="F31" s="8">
        <v>21.4</v>
      </c>
      <c r="G31" s="5">
        <v>96</v>
      </c>
      <c r="H31" s="8"/>
      <c r="I31" s="8"/>
      <c r="J31" s="8"/>
      <c r="K31" s="11"/>
      <c r="L31" s="8"/>
      <c r="M31" s="8"/>
      <c r="N31" s="8"/>
      <c r="O31" s="8"/>
    </row>
    <row r="32" spans="1:15">
      <c r="A32" s="8" t="s">
        <v>64</v>
      </c>
      <c r="B32" s="8" t="s">
        <v>65</v>
      </c>
      <c r="C32" s="9">
        <v>20</v>
      </c>
      <c r="D32" s="8">
        <v>0.08</v>
      </c>
      <c r="E32" s="8">
        <v>0</v>
      </c>
      <c r="F32" s="8">
        <v>8</v>
      </c>
      <c r="G32" s="5">
        <v>38</v>
      </c>
      <c r="H32" s="8"/>
      <c r="I32" s="8"/>
      <c r="J32" s="8"/>
      <c r="K32" s="11"/>
      <c r="L32" s="8"/>
      <c r="M32" s="8"/>
      <c r="N32" s="8"/>
      <c r="O32" s="8"/>
    </row>
    <row r="33" spans="1:15">
      <c r="A33" s="8"/>
      <c r="B33" s="8"/>
      <c r="C33" s="9"/>
      <c r="D33" s="8"/>
      <c r="E33" s="8"/>
      <c r="F33" s="8"/>
      <c r="G33" s="5"/>
      <c r="H33" s="8"/>
      <c r="I33" s="8"/>
      <c r="J33" s="8"/>
      <c r="K33" s="11"/>
      <c r="L33" s="8"/>
      <c r="M33" s="8"/>
      <c r="N33" s="8"/>
      <c r="O33" s="8"/>
    </row>
    <row r="34" spans="1:15">
      <c r="A34" s="8" t="s">
        <v>64</v>
      </c>
      <c r="B34" s="8" t="s">
        <v>66</v>
      </c>
      <c r="C34" s="9">
        <v>45</v>
      </c>
      <c r="D34" s="8">
        <v>3.56</v>
      </c>
      <c r="E34" s="8">
        <v>4.4999999999999998E-2</v>
      </c>
      <c r="F34" s="8">
        <v>21.74</v>
      </c>
      <c r="G34" s="5">
        <v>106</v>
      </c>
      <c r="H34" s="8"/>
      <c r="I34" s="8"/>
      <c r="J34" s="8"/>
      <c r="K34" s="11"/>
      <c r="L34" s="8"/>
      <c r="M34" s="8"/>
      <c r="N34" s="8"/>
      <c r="O34" s="8"/>
    </row>
    <row r="35" spans="1:15">
      <c r="A35" s="8" t="s">
        <v>64</v>
      </c>
      <c r="B35" s="8" t="s">
        <v>66</v>
      </c>
      <c r="C35" s="9">
        <v>40</v>
      </c>
      <c r="D35" s="8">
        <v>3.16</v>
      </c>
      <c r="E35" s="8">
        <v>0.4</v>
      </c>
      <c r="F35" s="8">
        <v>19.32</v>
      </c>
      <c r="G35" s="5">
        <v>94</v>
      </c>
      <c r="H35" s="8">
        <v>0.04</v>
      </c>
      <c r="I35" s="8">
        <v>0</v>
      </c>
      <c r="J35" s="8">
        <v>0</v>
      </c>
      <c r="K35" s="11">
        <v>0.52</v>
      </c>
      <c r="L35" s="8">
        <v>9.1999999999999993</v>
      </c>
      <c r="M35" s="8">
        <v>34.799999999999997</v>
      </c>
      <c r="N35" s="8">
        <v>13.2</v>
      </c>
      <c r="O35" s="8">
        <v>0.44</v>
      </c>
    </row>
    <row r="36" spans="1:15">
      <c r="A36" s="8" t="s">
        <v>64</v>
      </c>
      <c r="B36" s="8" t="s">
        <v>66</v>
      </c>
      <c r="C36" s="9">
        <v>15</v>
      </c>
      <c r="D36" s="8">
        <v>0.87</v>
      </c>
      <c r="E36" s="8">
        <v>0.11</v>
      </c>
      <c r="F36" s="8">
        <v>5.32</v>
      </c>
      <c r="G36" s="5">
        <v>35</v>
      </c>
      <c r="H36" s="8"/>
      <c r="I36" s="8"/>
      <c r="J36" s="8"/>
      <c r="K36" s="11"/>
      <c r="L36" s="8"/>
      <c r="M36" s="8"/>
      <c r="N36" s="8"/>
      <c r="O36" s="8"/>
    </row>
    <row r="37" spans="1:15">
      <c r="A37" s="8"/>
      <c r="B37" s="8"/>
      <c r="C37" s="9"/>
      <c r="D37" s="8"/>
      <c r="E37" s="8"/>
      <c r="F37" s="8"/>
      <c r="G37" s="5"/>
      <c r="H37" s="8"/>
      <c r="I37" s="8"/>
      <c r="J37" s="8"/>
      <c r="K37" s="11"/>
      <c r="L37" s="8"/>
      <c r="M37" s="8"/>
      <c r="N37" s="8"/>
      <c r="O37" s="8"/>
    </row>
    <row r="38" spans="1:15">
      <c r="A38" s="8" t="s">
        <v>64</v>
      </c>
      <c r="B38" s="8" t="s">
        <v>66</v>
      </c>
      <c r="C38" s="9">
        <v>20</v>
      </c>
      <c r="D38" s="8">
        <v>1.1599999999999999</v>
      </c>
      <c r="E38" s="8">
        <v>0.15</v>
      </c>
      <c r="F38" s="8">
        <v>7.09</v>
      </c>
      <c r="G38" s="5">
        <v>47</v>
      </c>
      <c r="H38" s="8">
        <v>0.02</v>
      </c>
      <c r="I38" s="8">
        <v>0</v>
      </c>
      <c r="J38" s="8">
        <v>0</v>
      </c>
      <c r="K38" s="11">
        <v>0.26</v>
      </c>
      <c r="L38" s="8">
        <v>4.5999999999999996</v>
      </c>
      <c r="M38" s="8">
        <v>17.399999999999999</v>
      </c>
      <c r="N38" s="8">
        <v>6.6</v>
      </c>
      <c r="O38" s="8">
        <v>0.22</v>
      </c>
    </row>
    <row r="39" spans="1:15">
      <c r="A39" s="8" t="s">
        <v>64</v>
      </c>
      <c r="B39" s="8" t="s">
        <v>66</v>
      </c>
      <c r="C39" s="9">
        <v>30</v>
      </c>
      <c r="D39" s="8">
        <v>1.74</v>
      </c>
      <c r="E39" s="8">
        <v>0.22</v>
      </c>
      <c r="F39" s="8">
        <v>10.63</v>
      </c>
      <c r="G39" s="5">
        <v>70</v>
      </c>
      <c r="H39" s="8">
        <v>0.03</v>
      </c>
      <c r="I39" s="8">
        <v>0</v>
      </c>
      <c r="J39" s="8">
        <v>0</v>
      </c>
      <c r="K39" s="11">
        <v>0.39</v>
      </c>
      <c r="L39" s="8">
        <v>6.9</v>
      </c>
      <c r="M39" s="8">
        <v>26.1</v>
      </c>
      <c r="N39" s="8">
        <v>9.9</v>
      </c>
      <c r="O39" s="8">
        <v>0.33</v>
      </c>
    </row>
    <row r="40" spans="1:15">
      <c r="A40" s="8" t="s">
        <v>64</v>
      </c>
      <c r="B40" s="8" t="s">
        <v>66</v>
      </c>
      <c r="C40" s="9">
        <v>35</v>
      </c>
      <c r="D40" s="8">
        <v>2.77</v>
      </c>
      <c r="E40" s="8">
        <v>0.35</v>
      </c>
      <c r="F40" s="8">
        <v>16.91</v>
      </c>
      <c r="G40" s="5">
        <v>82</v>
      </c>
      <c r="H40" s="8">
        <v>3.5000000000000003E-2</v>
      </c>
      <c r="I40" s="8">
        <v>0</v>
      </c>
      <c r="J40" s="8">
        <v>0</v>
      </c>
      <c r="K40" s="10">
        <v>0</v>
      </c>
      <c r="L40" s="8">
        <v>8</v>
      </c>
      <c r="M40" s="8">
        <v>30.5</v>
      </c>
      <c r="N40" s="8">
        <v>11.55</v>
      </c>
      <c r="O40" s="8">
        <v>0.38500000000000001</v>
      </c>
    </row>
    <row r="41" spans="1:15">
      <c r="A41" s="8" t="s">
        <v>64</v>
      </c>
      <c r="B41" s="8" t="s">
        <v>66</v>
      </c>
      <c r="C41" s="9">
        <v>60</v>
      </c>
      <c r="D41" s="8">
        <v>3.48</v>
      </c>
      <c r="E41" s="8">
        <v>0.44</v>
      </c>
      <c r="F41" s="8">
        <v>21.26</v>
      </c>
      <c r="G41" s="5">
        <v>140</v>
      </c>
      <c r="H41" s="8"/>
      <c r="I41" s="8"/>
      <c r="J41" s="8"/>
      <c r="K41" s="11"/>
      <c r="L41" s="8"/>
      <c r="M41" s="8"/>
      <c r="N41" s="8"/>
      <c r="O41" s="8"/>
    </row>
    <row r="42" spans="1:15">
      <c r="A42" s="8"/>
      <c r="B42" s="8"/>
      <c r="C42" s="9"/>
      <c r="D42" s="8"/>
      <c r="E42" s="8"/>
      <c r="F42" s="8"/>
      <c r="G42" s="5"/>
      <c r="H42" s="8"/>
      <c r="I42" s="8"/>
      <c r="J42" s="8"/>
      <c r="K42" s="11"/>
      <c r="L42" s="8"/>
      <c r="M42" s="8"/>
      <c r="N42" s="8"/>
      <c r="O42" s="8"/>
    </row>
    <row r="43" spans="1:15">
      <c r="A43" s="8" t="s">
        <v>64</v>
      </c>
      <c r="B43" s="8" t="s">
        <v>67</v>
      </c>
      <c r="C43" s="9">
        <v>45</v>
      </c>
      <c r="D43" s="8">
        <v>2.97</v>
      </c>
      <c r="E43" s="8">
        <v>0.5</v>
      </c>
      <c r="F43" s="8">
        <v>18.5</v>
      </c>
      <c r="G43" s="5">
        <v>94</v>
      </c>
      <c r="H43" s="8"/>
      <c r="I43" s="8"/>
      <c r="J43" s="8"/>
      <c r="K43" s="11"/>
      <c r="L43" s="8"/>
      <c r="M43" s="8"/>
      <c r="N43" s="8"/>
      <c r="O43" s="8"/>
    </row>
    <row r="44" spans="1:15">
      <c r="A44" s="8" t="s">
        <v>64</v>
      </c>
      <c r="B44" s="8" t="s">
        <v>67</v>
      </c>
      <c r="C44" s="9">
        <v>40</v>
      </c>
      <c r="D44" s="8">
        <v>2.64</v>
      </c>
      <c r="E44" s="8">
        <v>0.44</v>
      </c>
      <c r="F44" s="8">
        <v>16.399999999999999</v>
      </c>
      <c r="G44" s="5">
        <v>83</v>
      </c>
      <c r="H44" s="8">
        <v>0.05</v>
      </c>
      <c r="I44" s="8">
        <v>0</v>
      </c>
      <c r="J44" s="8">
        <v>0</v>
      </c>
      <c r="K44" s="11">
        <v>0.36</v>
      </c>
      <c r="L44" s="8">
        <v>9.07</v>
      </c>
      <c r="M44" s="8">
        <v>42.4</v>
      </c>
      <c r="N44" s="8">
        <v>10</v>
      </c>
      <c r="O44" s="8">
        <v>1.24</v>
      </c>
    </row>
    <row r="45" spans="1:15">
      <c r="A45" s="8" t="s">
        <v>64</v>
      </c>
      <c r="B45" s="8" t="s">
        <v>67</v>
      </c>
      <c r="C45" s="9">
        <v>26</v>
      </c>
      <c r="D45" s="8">
        <v>1.72</v>
      </c>
      <c r="E45" s="8">
        <v>0.28999999999999998</v>
      </c>
      <c r="F45" s="8">
        <v>10.7</v>
      </c>
      <c r="G45" s="5">
        <v>54</v>
      </c>
      <c r="H45" s="8"/>
      <c r="I45" s="8"/>
      <c r="J45" s="8"/>
      <c r="K45" s="11"/>
      <c r="L45" s="8"/>
      <c r="M45" s="8"/>
      <c r="N45" s="8"/>
      <c r="O45" s="8"/>
    </row>
    <row r="46" spans="1:15">
      <c r="A46" s="8" t="s">
        <v>64</v>
      </c>
      <c r="B46" s="8" t="s">
        <v>67</v>
      </c>
      <c r="C46" s="9">
        <v>20</v>
      </c>
      <c r="D46" s="8">
        <v>1.32</v>
      </c>
      <c r="E46" s="8">
        <v>0.22</v>
      </c>
      <c r="F46" s="8">
        <v>8.1999999999999993</v>
      </c>
      <c r="G46" s="5">
        <v>41.2</v>
      </c>
      <c r="H46" s="8"/>
      <c r="I46" s="8"/>
      <c r="J46" s="8"/>
      <c r="K46" s="11"/>
      <c r="L46" s="8"/>
      <c r="M46" s="8"/>
      <c r="N46" s="8"/>
      <c r="O46" s="8"/>
    </row>
    <row r="47" spans="1:15">
      <c r="A47" s="8" t="s">
        <v>64</v>
      </c>
      <c r="B47" s="8" t="s">
        <v>67</v>
      </c>
      <c r="C47" s="9">
        <v>35</v>
      </c>
      <c r="D47" s="8">
        <v>2.31</v>
      </c>
      <c r="E47" s="8">
        <v>0.39</v>
      </c>
      <c r="F47" s="8">
        <v>14.35</v>
      </c>
      <c r="G47" s="5">
        <v>72</v>
      </c>
      <c r="H47" s="8"/>
      <c r="I47" s="8"/>
      <c r="J47" s="8"/>
      <c r="K47" s="11"/>
      <c r="L47" s="8"/>
      <c r="M47" s="8"/>
      <c r="N47" s="8"/>
      <c r="O47" s="8"/>
    </row>
    <row r="48" spans="1:15">
      <c r="A48" s="8" t="s">
        <v>64</v>
      </c>
      <c r="B48" s="8" t="s">
        <v>67</v>
      </c>
      <c r="C48" s="9">
        <v>33</v>
      </c>
      <c r="D48" s="8">
        <v>2.1800000000000002</v>
      </c>
      <c r="E48" s="8">
        <v>0.36</v>
      </c>
      <c r="F48" s="8">
        <v>13.53</v>
      </c>
      <c r="G48" s="5">
        <v>68</v>
      </c>
      <c r="H48" s="8"/>
      <c r="I48" s="8"/>
      <c r="J48" s="8"/>
      <c r="K48" s="11"/>
      <c r="L48" s="8"/>
      <c r="M48" s="8"/>
      <c r="N48" s="8"/>
      <c r="O48" s="8"/>
    </row>
    <row r="49" spans="1:15">
      <c r="A49" s="8" t="s">
        <v>64</v>
      </c>
      <c r="B49" s="8" t="s">
        <v>67</v>
      </c>
      <c r="C49" s="9">
        <v>30</v>
      </c>
      <c r="D49" s="8">
        <v>1.98</v>
      </c>
      <c r="E49" s="8">
        <v>0.33</v>
      </c>
      <c r="F49" s="8">
        <v>12.3</v>
      </c>
      <c r="G49" s="5">
        <v>62</v>
      </c>
      <c r="H49" s="8">
        <v>3.5000000000000003E-2</v>
      </c>
      <c r="I49" s="8">
        <v>0</v>
      </c>
      <c r="J49" s="8">
        <v>0</v>
      </c>
      <c r="K49" s="11">
        <v>0.27</v>
      </c>
      <c r="L49" s="8">
        <v>6.8</v>
      </c>
      <c r="M49" s="8">
        <v>31.8</v>
      </c>
      <c r="N49" s="8">
        <v>7.5</v>
      </c>
      <c r="O49" s="8">
        <v>0.93</v>
      </c>
    </row>
    <row r="50" spans="1:15">
      <c r="A50" s="8" t="s">
        <v>64</v>
      </c>
      <c r="B50" s="8" t="s">
        <v>67</v>
      </c>
      <c r="C50" s="9">
        <v>15</v>
      </c>
      <c r="D50" s="8">
        <v>0.99</v>
      </c>
      <c r="E50" s="8">
        <v>0.17</v>
      </c>
      <c r="F50" s="8">
        <v>6.2</v>
      </c>
      <c r="G50" s="5">
        <v>31</v>
      </c>
      <c r="H50" s="8">
        <v>1.7000000000000001E-2</v>
      </c>
      <c r="I50" s="8">
        <v>0</v>
      </c>
      <c r="J50" s="8">
        <v>0</v>
      </c>
      <c r="K50" s="11">
        <v>0.14000000000000001</v>
      </c>
      <c r="L50" s="8">
        <v>3.4</v>
      </c>
      <c r="M50" s="8">
        <v>15.9</v>
      </c>
      <c r="N50" s="8">
        <v>3.75</v>
      </c>
      <c r="O50" s="8">
        <v>0.47</v>
      </c>
    </row>
    <row r="51" spans="1:15">
      <c r="A51" s="8" t="s">
        <v>64</v>
      </c>
      <c r="B51" s="8" t="s">
        <v>67</v>
      </c>
      <c r="C51" s="9">
        <v>25</v>
      </c>
      <c r="D51" s="8">
        <v>1.65</v>
      </c>
      <c r="E51" s="8">
        <v>0.28000000000000003</v>
      </c>
      <c r="F51" s="8">
        <v>10.25</v>
      </c>
      <c r="G51" s="5">
        <v>51</v>
      </c>
      <c r="H51" s="8"/>
      <c r="I51" s="8"/>
      <c r="J51" s="8"/>
      <c r="K51" s="11"/>
      <c r="L51" s="8"/>
      <c r="M51" s="8"/>
      <c r="N51" s="8"/>
      <c r="O51" s="8"/>
    </row>
    <row r="52" spans="1:15">
      <c r="A52" s="8" t="s">
        <v>64</v>
      </c>
      <c r="B52" s="8" t="s">
        <v>67</v>
      </c>
      <c r="C52" s="9">
        <v>49</v>
      </c>
      <c r="D52" s="8">
        <v>3.23</v>
      </c>
      <c r="E52" s="8">
        <v>0.54</v>
      </c>
      <c r="F52" s="8">
        <v>20</v>
      </c>
      <c r="G52" s="5">
        <v>101</v>
      </c>
      <c r="H52" s="8"/>
      <c r="I52" s="8"/>
      <c r="J52" s="8"/>
      <c r="K52" s="11"/>
      <c r="L52" s="8"/>
      <c r="M52" s="8"/>
      <c r="N52" s="8"/>
      <c r="O52" s="8"/>
    </row>
    <row r="53" spans="1:15">
      <c r="A53" s="8" t="s">
        <v>64</v>
      </c>
      <c r="B53" s="8" t="s">
        <v>67</v>
      </c>
      <c r="C53" s="9">
        <v>48</v>
      </c>
      <c r="D53" s="8">
        <v>3.16</v>
      </c>
      <c r="E53" s="8">
        <v>0.53</v>
      </c>
      <c r="F53" s="8">
        <v>19.68</v>
      </c>
      <c r="G53" s="5">
        <v>99</v>
      </c>
      <c r="H53" s="8"/>
      <c r="I53" s="8"/>
      <c r="J53" s="8"/>
      <c r="K53" s="11"/>
      <c r="L53" s="8"/>
      <c r="M53" s="8"/>
      <c r="N53" s="8"/>
      <c r="O53" s="8"/>
    </row>
    <row r="54" spans="1:15">
      <c r="A54" s="8" t="s">
        <v>64</v>
      </c>
      <c r="B54" s="8" t="s">
        <v>67</v>
      </c>
      <c r="C54" s="9">
        <v>42</v>
      </c>
      <c r="D54" s="8">
        <v>2.77</v>
      </c>
      <c r="E54" s="8">
        <v>0.46</v>
      </c>
      <c r="F54" s="8">
        <v>17.22</v>
      </c>
      <c r="G54" s="5">
        <v>87</v>
      </c>
      <c r="H54" s="8"/>
      <c r="I54" s="8"/>
      <c r="J54" s="8"/>
      <c r="K54" s="11"/>
      <c r="L54" s="8"/>
      <c r="M54" s="8"/>
      <c r="N54" s="8"/>
      <c r="O54" s="8"/>
    </row>
    <row r="55" spans="1:15">
      <c r="A55" s="8"/>
      <c r="B55" s="8"/>
      <c r="C55" s="9">
        <v>28</v>
      </c>
      <c r="D55" s="8">
        <v>1.85</v>
      </c>
      <c r="E55" s="8">
        <v>0.31</v>
      </c>
      <c r="F55" s="8">
        <v>11.48</v>
      </c>
      <c r="G55" s="5">
        <v>58</v>
      </c>
      <c r="H55" s="8"/>
      <c r="I55" s="8"/>
      <c r="J55" s="8"/>
      <c r="K55" s="11"/>
      <c r="L55" s="8"/>
      <c r="M55" s="8"/>
      <c r="N55" s="8"/>
      <c r="O55" s="8"/>
    </row>
    <row r="56" spans="1:15">
      <c r="A56" s="8" t="s">
        <v>64</v>
      </c>
      <c r="B56" s="8" t="s">
        <v>67</v>
      </c>
      <c r="C56" s="9">
        <v>36</v>
      </c>
      <c r="D56" s="8">
        <v>2.38</v>
      </c>
      <c r="E56" s="8">
        <v>0.4</v>
      </c>
      <c r="F56" s="8">
        <v>14.76</v>
      </c>
      <c r="G56" s="5">
        <v>74</v>
      </c>
      <c r="H56" s="8"/>
      <c r="I56" s="8"/>
      <c r="J56" s="8"/>
      <c r="K56" s="11"/>
      <c r="L56" s="8"/>
      <c r="M56" s="8"/>
      <c r="N56" s="8"/>
      <c r="O56" s="8"/>
    </row>
    <row r="57" spans="1:15">
      <c r="A57" s="8" t="s">
        <v>64</v>
      </c>
      <c r="B57" s="8" t="s">
        <v>67</v>
      </c>
      <c r="C57" s="9">
        <v>18</v>
      </c>
      <c r="D57" s="8">
        <v>1.19</v>
      </c>
      <c r="E57" s="8">
        <v>0.2</v>
      </c>
      <c r="F57" s="8">
        <v>7.38</v>
      </c>
      <c r="G57" s="5">
        <v>37</v>
      </c>
      <c r="H57" s="8"/>
      <c r="I57" s="8"/>
      <c r="J57" s="8"/>
      <c r="K57" s="11"/>
      <c r="L57" s="8"/>
      <c r="M57" s="8"/>
      <c r="N57" s="8"/>
      <c r="O57" s="8"/>
    </row>
    <row r="58" spans="1:15">
      <c r="A58" s="8" t="s">
        <v>64</v>
      </c>
      <c r="B58" s="8" t="s">
        <v>67</v>
      </c>
      <c r="C58" s="9">
        <v>100</v>
      </c>
      <c r="D58" s="8">
        <v>6.6</v>
      </c>
      <c r="E58" s="8">
        <v>1.1000000000000001</v>
      </c>
      <c r="F58" s="8">
        <v>41</v>
      </c>
      <c r="G58" s="5">
        <v>206</v>
      </c>
      <c r="H58" s="8"/>
      <c r="I58" s="8"/>
      <c r="J58" s="8"/>
      <c r="K58" s="11"/>
      <c r="L58" s="8"/>
      <c r="M58" s="8"/>
      <c r="N58" s="8"/>
      <c r="O58" s="8"/>
    </row>
    <row r="59" spans="1:15">
      <c r="A59" s="8" t="s">
        <v>64</v>
      </c>
      <c r="B59" s="8" t="s">
        <v>67</v>
      </c>
      <c r="C59" s="9">
        <v>60</v>
      </c>
      <c r="D59" s="8">
        <v>3.96</v>
      </c>
      <c r="E59" s="8">
        <v>0.66</v>
      </c>
      <c r="F59" s="8">
        <v>24.6</v>
      </c>
      <c r="G59" s="5">
        <v>124</v>
      </c>
      <c r="H59" s="8">
        <v>7.0000000000000007E-2</v>
      </c>
      <c r="I59" s="8">
        <v>0</v>
      </c>
      <c r="J59" s="8">
        <v>0</v>
      </c>
      <c r="K59" s="11">
        <v>0.78</v>
      </c>
      <c r="L59" s="8">
        <v>13.8</v>
      </c>
      <c r="M59" s="8">
        <v>52.2</v>
      </c>
      <c r="N59" s="8">
        <v>19.8</v>
      </c>
      <c r="O59" s="8">
        <v>0.66</v>
      </c>
    </row>
    <row r="60" spans="1:15">
      <c r="A60" s="8"/>
      <c r="B60" s="8"/>
      <c r="C60" s="9"/>
      <c r="D60" s="8"/>
      <c r="E60" s="8"/>
      <c r="F60" s="8"/>
      <c r="G60" s="5"/>
      <c r="H60" s="8"/>
      <c r="I60" s="8"/>
      <c r="J60" s="8"/>
      <c r="K60" s="11"/>
      <c r="L60" s="8"/>
      <c r="M60" s="8"/>
      <c r="N60" s="8"/>
      <c r="O60" s="8"/>
    </row>
    <row r="61" spans="1:15">
      <c r="A61" s="8"/>
      <c r="B61" s="8" t="s">
        <v>68</v>
      </c>
      <c r="C61" s="9">
        <v>15</v>
      </c>
      <c r="D61" s="8">
        <v>0.99</v>
      </c>
      <c r="E61" s="8">
        <v>0.17</v>
      </c>
      <c r="F61" s="8">
        <v>6.2</v>
      </c>
      <c r="G61" s="6">
        <v>31</v>
      </c>
      <c r="H61" s="8"/>
      <c r="I61" s="8"/>
      <c r="J61" s="8"/>
      <c r="K61" s="11"/>
      <c r="L61" s="8"/>
      <c r="M61" s="8"/>
      <c r="N61" s="8"/>
      <c r="O61" s="8"/>
    </row>
    <row r="62" spans="1:15">
      <c r="A62" s="8"/>
      <c r="B62" s="8" t="s">
        <v>68</v>
      </c>
      <c r="C62" s="9">
        <v>40</v>
      </c>
      <c r="D62" s="8">
        <v>2.64</v>
      </c>
      <c r="E62" s="8">
        <v>0.46</v>
      </c>
      <c r="F62" s="8">
        <v>16.600000000000001</v>
      </c>
      <c r="G62" s="6">
        <v>82</v>
      </c>
      <c r="H62" s="8"/>
      <c r="I62" s="8"/>
      <c r="J62" s="8"/>
      <c r="K62" s="11"/>
      <c r="L62" s="8"/>
      <c r="M62" s="8"/>
      <c r="N62" s="8"/>
      <c r="O62" s="8"/>
    </row>
    <row r="63" spans="1:15">
      <c r="A63" s="8"/>
      <c r="B63" s="8" t="s">
        <v>68</v>
      </c>
      <c r="C63" s="9">
        <v>23</v>
      </c>
      <c r="D63" s="8">
        <v>1.52</v>
      </c>
      <c r="E63" s="8">
        <v>0.27</v>
      </c>
      <c r="F63" s="8">
        <v>9.5500000000000007</v>
      </c>
      <c r="G63" s="6">
        <v>47</v>
      </c>
      <c r="H63" s="8"/>
      <c r="I63" s="8"/>
      <c r="J63" s="8"/>
      <c r="K63" s="11"/>
      <c r="L63" s="8"/>
      <c r="M63" s="8"/>
      <c r="N63" s="8"/>
      <c r="O63" s="8"/>
    </row>
    <row r="64" spans="1:15">
      <c r="A64" s="8"/>
      <c r="B64" s="8" t="s">
        <v>68</v>
      </c>
      <c r="C64" s="9">
        <v>25</v>
      </c>
      <c r="D64" s="8">
        <v>1.65</v>
      </c>
      <c r="E64" s="8">
        <v>0.28999999999999998</v>
      </c>
      <c r="F64" s="8">
        <v>10.38</v>
      </c>
      <c r="G64" s="6">
        <v>51</v>
      </c>
      <c r="H64" s="8"/>
      <c r="I64" s="8"/>
      <c r="J64" s="8"/>
      <c r="K64" s="11"/>
      <c r="L64" s="8"/>
      <c r="M64" s="8"/>
      <c r="N64" s="8"/>
      <c r="O64" s="8"/>
    </row>
    <row r="65" spans="1:18">
      <c r="A65" s="8"/>
      <c r="B65" s="8" t="s">
        <v>68</v>
      </c>
      <c r="C65" s="9">
        <v>28</v>
      </c>
      <c r="D65" s="8">
        <v>1.85</v>
      </c>
      <c r="E65" s="8">
        <v>0.32</v>
      </c>
      <c r="F65" s="8">
        <v>11.63</v>
      </c>
      <c r="G65" s="6">
        <v>57</v>
      </c>
      <c r="H65" s="8"/>
      <c r="I65" s="8"/>
      <c r="J65" s="8"/>
      <c r="K65" s="11"/>
      <c r="L65" s="8"/>
      <c r="M65" s="8"/>
      <c r="N65" s="8"/>
      <c r="O65" s="8"/>
    </row>
    <row r="66" spans="1:18">
      <c r="A66" s="8"/>
      <c r="B66" s="8" t="s">
        <v>68</v>
      </c>
      <c r="C66" s="9">
        <v>20</v>
      </c>
      <c r="D66" s="8">
        <v>1.32</v>
      </c>
      <c r="E66" s="8">
        <v>0.23</v>
      </c>
      <c r="F66" s="8">
        <v>8.3000000000000007</v>
      </c>
      <c r="G66" s="6">
        <v>41</v>
      </c>
      <c r="H66" s="8"/>
      <c r="I66" s="8"/>
      <c r="J66" s="8"/>
      <c r="K66" s="11"/>
      <c r="L66" s="8"/>
      <c r="M66" s="8"/>
      <c r="N66" s="8"/>
      <c r="O66" s="8"/>
    </row>
    <row r="67" spans="1:18">
      <c r="A67" s="8" t="s">
        <v>69</v>
      </c>
      <c r="B67" s="8" t="s">
        <v>68</v>
      </c>
      <c r="C67" s="9">
        <v>30</v>
      </c>
      <c r="D67" s="8">
        <v>1.98</v>
      </c>
      <c r="E67" s="8">
        <v>0.34</v>
      </c>
      <c r="F67" s="8">
        <v>12.4</v>
      </c>
      <c r="G67" s="6">
        <v>62</v>
      </c>
      <c r="H67" s="8">
        <v>3.5000000000000003E-2</v>
      </c>
      <c r="I67" s="8">
        <v>0</v>
      </c>
      <c r="J67" s="8">
        <v>0</v>
      </c>
      <c r="K67" s="11">
        <v>0.27</v>
      </c>
      <c r="L67" s="8">
        <v>6.8</v>
      </c>
      <c r="M67" s="8">
        <v>31.8</v>
      </c>
      <c r="N67" s="8">
        <v>7.5</v>
      </c>
      <c r="O67" s="8">
        <v>0.93</v>
      </c>
    </row>
    <row r="68" spans="1:18">
      <c r="A68" s="8" t="s">
        <v>64</v>
      </c>
      <c r="B68" s="8" t="s">
        <v>70</v>
      </c>
      <c r="C68" s="9">
        <v>38</v>
      </c>
      <c r="D68" s="8">
        <v>2.85</v>
      </c>
      <c r="E68" s="8">
        <v>11.05</v>
      </c>
      <c r="F68" s="8">
        <v>19.53</v>
      </c>
      <c r="G68" s="6">
        <v>100</v>
      </c>
      <c r="H68" s="8"/>
      <c r="I68" s="8"/>
      <c r="J68" s="8"/>
      <c r="K68" s="11"/>
      <c r="L68" s="8"/>
      <c r="M68" s="8"/>
      <c r="N68" s="8"/>
      <c r="O68" s="8"/>
    </row>
    <row r="69" spans="1:18">
      <c r="A69" s="8" t="s">
        <v>64</v>
      </c>
      <c r="B69" s="8" t="s">
        <v>70</v>
      </c>
      <c r="C69" s="9">
        <v>32</v>
      </c>
      <c r="D69" s="8">
        <v>2.4</v>
      </c>
      <c r="E69" s="8">
        <v>0.93</v>
      </c>
      <c r="F69" s="8">
        <v>16.45</v>
      </c>
      <c r="G69" s="6">
        <v>84</v>
      </c>
      <c r="H69" s="8"/>
      <c r="I69" s="8"/>
      <c r="J69" s="8"/>
      <c r="K69" s="11"/>
      <c r="L69" s="8"/>
      <c r="M69" s="8"/>
      <c r="N69" s="8"/>
      <c r="O69" s="8"/>
    </row>
    <row r="70" spans="1:18">
      <c r="A70" s="8" t="s">
        <v>64</v>
      </c>
      <c r="B70" s="8" t="s">
        <v>70</v>
      </c>
      <c r="C70" s="9">
        <v>51</v>
      </c>
      <c r="D70" s="8">
        <v>3.83</v>
      </c>
      <c r="E70" s="8">
        <v>1.48</v>
      </c>
      <c r="F70" s="8">
        <v>26.21</v>
      </c>
      <c r="G70" s="6">
        <v>134</v>
      </c>
      <c r="H70" s="8"/>
      <c r="I70" s="8"/>
      <c r="J70" s="8"/>
      <c r="K70" s="11"/>
      <c r="L70" s="8"/>
      <c r="M70" s="8"/>
      <c r="N70" s="8"/>
      <c r="O70" s="8"/>
    </row>
    <row r="71" spans="1:18">
      <c r="A71" s="8" t="s">
        <v>64</v>
      </c>
      <c r="B71" s="8" t="s">
        <v>70</v>
      </c>
      <c r="C71" s="9">
        <v>100</v>
      </c>
      <c r="D71" s="8">
        <v>7.5</v>
      </c>
      <c r="E71" s="8">
        <v>2.9</v>
      </c>
      <c r="F71" s="8">
        <v>51.4</v>
      </c>
      <c r="G71" s="12">
        <v>262</v>
      </c>
      <c r="H71" s="8"/>
      <c r="I71" s="8"/>
      <c r="J71" s="8"/>
      <c r="K71" s="11"/>
      <c r="L71" s="8"/>
      <c r="M71" s="8"/>
      <c r="N71" s="8"/>
      <c r="O71" s="8"/>
    </row>
    <row r="72" spans="1:18" s="13" customFormat="1">
      <c r="A72" s="8" t="s">
        <v>64</v>
      </c>
      <c r="B72" s="8" t="s">
        <v>70</v>
      </c>
      <c r="C72" s="9">
        <v>15</v>
      </c>
      <c r="D72" s="8">
        <v>1.1200000000000001</v>
      </c>
      <c r="E72" s="8">
        <v>0.44</v>
      </c>
      <c r="F72" s="8">
        <v>7.71</v>
      </c>
      <c r="G72" s="12">
        <v>39</v>
      </c>
      <c r="H72" s="8"/>
      <c r="I72" s="8"/>
      <c r="J72" s="8"/>
      <c r="K72" s="11"/>
      <c r="L72" s="8"/>
      <c r="M72" s="8"/>
      <c r="N72" s="8"/>
      <c r="O72" s="8"/>
      <c r="P72" s="1"/>
      <c r="Q72" s="1"/>
      <c r="R72" s="1"/>
    </row>
    <row r="73" spans="1:18" s="13" customFormat="1">
      <c r="A73" s="8"/>
      <c r="B73" s="8"/>
      <c r="C73" s="9">
        <v>36</v>
      </c>
      <c r="D73" s="8">
        <v>2.7</v>
      </c>
      <c r="E73" s="8">
        <v>1.04</v>
      </c>
      <c r="F73" s="8">
        <v>18.5</v>
      </c>
      <c r="G73" s="12">
        <v>94</v>
      </c>
      <c r="H73" s="8"/>
      <c r="I73" s="8"/>
      <c r="J73" s="8"/>
      <c r="K73" s="11"/>
      <c r="L73" s="8"/>
      <c r="M73" s="8"/>
      <c r="N73" s="8"/>
      <c r="O73" s="8"/>
      <c r="P73" s="1"/>
      <c r="Q73" s="1"/>
      <c r="R73" s="1"/>
    </row>
    <row r="74" spans="1:18">
      <c r="A74" s="8"/>
      <c r="B74" s="8"/>
      <c r="C74" s="9">
        <v>48</v>
      </c>
      <c r="D74" s="8">
        <v>3.6</v>
      </c>
      <c r="E74" s="8">
        <v>1.4</v>
      </c>
      <c r="F74" s="8">
        <v>24.67</v>
      </c>
      <c r="G74" s="12">
        <v>126</v>
      </c>
      <c r="H74" s="8"/>
      <c r="I74" s="8"/>
      <c r="J74" s="8"/>
      <c r="K74" s="11"/>
      <c r="L74" s="8"/>
      <c r="M74" s="8"/>
      <c r="N74" s="8"/>
      <c r="O74" s="8"/>
    </row>
    <row r="75" spans="1:18">
      <c r="A75" s="8" t="s">
        <v>64</v>
      </c>
      <c r="B75" s="8" t="s">
        <v>70</v>
      </c>
      <c r="C75" s="9">
        <v>20</v>
      </c>
      <c r="D75" s="8">
        <v>1.5</v>
      </c>
      <c r="E75" s="8">
        <v>0.59</v>
      </c>
      <c r="F75" s="8">
        <v>10.27</v>
      </c>
      <c r="G75" s="12">
        <v>53</v>
      </c>
      <c r="H75" s="8"/>
      <c r="I75" s="8"/>
      <c r="J75" s="8"/>
      <c r="K75" s="11"/>
      <c r="L75" s="8"/>
      <c r="M75" s="8"/>
      <c r="N75" s="8"/>
      <c r="O75" s="8"/>
    </row>
    <row r="76" spans="1:18">
      <c r="A76" s="8" t="s">
        <v>64</v>
      </c>
      <c r="B76" s="8" t="s">
        <v>70</v>
      </c>
      <c r="C76" s="9">
        <v>25</v>
      </c>
      <c r="D76" s="8">
        <v>1.88</v>
      </c>
      <c r="E76" s="8">
        <v>0.74</v>
      </c>
      <c r="F76" s="8">
        <v>12.83</v>
      </c>
      <c r="G76" s="5">
        <v>66</v>
      </c>
      <c r="H76" s="8"/>
      <c r="I76" s="8"/>
      <c r="J76" s="8"/>
      <c r="K76" s="11"/>
      <c r="L76" s="8"/>
      <c r="M76" s="8"/>
      <c r="N76" s="8"/>
      <c r="O76" s="8"/>
    </row>
    <row r="77" spans="1:18">
      <c r="A77" s="8"/>
      <c r="B77" s="8"/>
      <c r="C77" s="9">
        <v>29</v>
      </c>
      <c r="D77" s="8"/>
      <c r="E77" s="8"/>
      <c r="F77" s="8"/>
      <c r="G77" s="5">
        <v>77</v>
      </c>
      <c r="H77" s="8"/>
      <c r="I77" s="8"/>
      <c r="J77" s="8"/>
      <c r="K77" s="11"/>
      <c r="L77" s="8"/>
      <c r="M77" s="8"/>
      <c r="N77" s="8"/>
      <c r="O77" s="8"/>
    </row>
    <row r="78" spans="1:18">
      <c r="A78" s="8" t="s">
        <v>64</v>
      </c>
      <c r="B78" s="8" t="s">
        <v>70</v>
      </c>
      <c r="C78" s="9">
        <v>30</v>
      </c>
      <c r="D78" s="8">
        <v>2.25</v>
      </c>
      <c r="E78" s="8">
        <v>0.89</v>
      </c>
      <c r="F78" s="8">
        <v>15.4</v>
      </c>
      <c r="G78" s="5">
        <v>79</v>
      </c>
      <c r="H78" s="8"/>
      <c r="I78" s="8"/>
      <c r="J78" s="8"/>
      <c r="K78" s="11"/>
      <c r="L78" s="8"/>
      <c r="M78" s="8"/>
      <c r="N78" s="8"/>
      <c r="O78" s="8"/>
    </row>
    <row r="79" spans="1:18">
      <c r="A79" s="8" t="s">
        <v>64</v>
      </c>
      <c r="B79" s="8" t="s">
        <v>70</v>
      </c>
      <c r="C79" s="9">
        <v>21</v>
      </c>
      <c r="D79" s="8">
        <v>1.58</v>
      </c>
      <c r="E79" s="8">
        <v>0.62</v>
      </c>
      <c r="F79" s="8">
        <v>10.78</v>
      </c>
      <c r="G79" s="5">
        <v>56</v>
      </c>
      <c r="H79" s="8"/>
      <c r="I79" s="8"/>
      <c r="J79" s="8"/>
      <c r="K79" s="11"/>
      <c r="L79" s="8"/>
      <c r="M79" s="8"/>
      <c r="N79" s="8"/>
      <c r="O79" s="8"/>
    </row>
    <row r="80" spans="1:18">
      <c r="A80" s="8"/>
      <c r="B80" s="8" t="s">
        <v>70</v>
      </c>
      <c r="C80" s="9">
        <v>40</v>
      </c>
      <c r="D80" s="8">
        <v>3</v>
      </c>
      <c r="E80" s="8">
        <v>1.18</v>
      </c>
      <c r="F80" s="8">
        <v>20.54</v>
      </c>
      <c r="G80" s="8">
        <v>106</v>
      </c>
      <c r="H80" s="8"/>
      <c r="I80" s="8"/>
      <c r="J80" s="8"/>
      <c r="K80" s="11"/>
      <c r="L80" s="8"/>
      <c r="M80" s="8"/>
      <c r="N80" s="8"/>
      <c r="O80" s="8"/>
    </row>
    <row r="81" spans="1:18">
      <c r="A81" s="14"/>
      <c r="B81" s="15" t="s">
        <v>71</v>
      </c>
      <c r="C81" s="16"/>
      <c r="D81" s="14"/>
      <c r="E81" s="14"/>
      <c r="F81" s="14"/>
      <c r="G81" s="15"/>
      <c r="H81" s="14"/>
      <c r="I81" s="14"/>
      <c r="J81" s="14"/>
      <c r="K81" s="17"/>
      <c r="L81" s="14"/>
      <c r="M81" s="14"/>
      <c r="N81" s="14"/>
      <c r="O81" s="14"/>
      <c r="P81" s="13"/>
      <c r="Q81" s="13"/>
      <c r="R81" s="13"/>
    </row>
    <row r="82" spans="1:18">
      <c r="A82" s="8" t="s">
        <v>72</v>
      </c>
      <c r="B82" s="10" t="s">
        <v>73</v>
      </c>
      <c r="C82" s="18">
        <v>300</v>
      </c>
      <c r="D82" s="19">
        <v>3.12</v>
      </c>
      <c r="E82" s="19">
        <v>3</v>
      </c>
      <c r="F82" s="19">
        <v>20.399999999999999</v>
      </c>
      <c r="G82" s="20">
        <v>121</v>
      </c>
      <c r="H82" s="19"/>
      <c r="I82" s="19"/>
      <c r="J82" s="19"/>
      <c r="K82" s="21"/>
      <c r="L82" s="19"/>
      <c r="M82" s="19"/>
      <c r="N82" s="19"/>
      <c r="O82" s="19"/>
      <c r="P82" s="13"/>
      <c r="Q82" s="13"/>
      <c r="R82" s="13"/>
    </row>
    <row r="83" spans="1:18">
      <c r="A83" s="8" t="s">
        <v>72</v>
      </c>
      <c r="B83" s="10" t="s">
        <v>73</v>
      </c>
      <c r="C83" s="9">
        <v>250</v>
      </c>
      <c r="D83" s="8">
        <v>2.6</v>
      </c>
      <c r="E83" s="8">
        <v>2.5</v>
      </c>
      <c r="F83" s="8">
        <v>16.98</v>
      </c>
      <c r="G83" s="3">
        <v>101</v>
      </c>
      <c r="H83" s="8">
        <v>0.1</v>
      </c>
      <c r="I83" s="8">
        <v>7.5</v>
      </c>
      <c r="J83" s="8">
        <v>0</v>
      </c>
      <c r="K83" s="11">
        <v>2.4</v>
      </c>
      <c r="L83" s="8">
        <v>38.5</v>
      </c>
      <c r="M83" s="8">
        <v>208.75</v>
      </c>
      <c r="N83" s="8">
        <v>31.75</v>
      </c>
      <c r="O83" s="8">
        <v>1</v>
      </c>
    </row>
    <row r="84" spans="1:18">
      <c r="A84" s="8" t="s">
        <v>74</v>
      </c>
      <c r="B84" s="10" t="s">
        <v>75</v>
      </c>
      <c r="C84" s="9">
        <v>250</v>
      </c>
      <c r="D84" s="8">
        <v>2.17</v>
      </c>
      <c r="E84" s="8">
        <v>5.0999999999999996</v>
      </c>
      <c r="F84" s="8">
        <v>12.69</v>
      </c>
      <c r="G84" s="5">
        <v>115</v>
      </c>
      <c r="H84" s="8">
        <v>0.1</v>
      </c>
      <c r="I84" s="8">
        <v>13.13</v>
      </c>
      <c r="J84" s="8">
        <v>0</v>
      </c>
      <c r="K84" s="11">
        <v>2.8</v>
      </c>
      <c r="L84" s="8">
        <v>39.75</v>
      </c>
      <c r="M84" s="8">
        <v>65.83</v>
      </c>
      <c r="N84" s="8">
        <v>28.08</v>
      </c>
      <c r="O84" s="8">
        <v>1.08</v>
      </c>
    </row>
    <row r="85" spans="1:18">
      <c r="A85" s="8" t="s">
        <v>18</v>
      </c>
      <c r="B85" s="8" t="s">
        <v>76</v>
      </c>
      <c r="C85" s="9">
        <v>250</v>
      </c>
      <c r="D85" s="8">
        <v>8.4499999999999993</v>
      </c>
      <c r="E85" s="8">
        <v>8.2799999999999994</v>
      </c>
      <c r="F85" s="8">
        <v>13.13</v>
      </c>
      <c r="G85" s="5">
        <v>161</v>
      </c>
      <c r="H85" s="8">
        <v>0.11</v>
      </c>
      <c r="I85" s="8">
        <v>6.88</v>
      </c>
      <c r="J85" s="8">
        <v>15</v>
      </c>
      <c r="K85" s="11">
        <v>0.88</v>
      </c>
      <c r="L85" s="8">
        <v>31.65</v>
      </c>
      <c r="M85" s="8">
        <v>175.7</v>
      </c>
      <c r="N85" s="8">
        <v>46.05</v>
      </c>
      <c r="O85" s="8">
        <v>1.25</v>
      </c>
    </row>
    <row r="86" spans="1:18">
      <c r="A86" s="8" t="s">
        <v>77</v>
      </c>
      <c r="B86" s="8" t="s">
        <v>78</v>
      </c>
      <c r="C86" s="9" t="s">
        <v>79</v>
      </c>
      <c r="D86" s="8">
        <v>4.5199999999999996</v>
      </c>
      <c r="E86" s="8">
        <v>3.17</v>
      </c>
      <c r="F86" s="8">
        <v>22</v>
      </c>
      <c r="G86" s="5">
        <v>129</v>
      </c>
      <c r="H86" s="8">
        <v>0.13</v>
      </c>
      <c r="I86" s="8">
        <v>12</v>
      </c>
      <c r="J86" s="8">
        <v>0</v>
      </c>
      <c r="K86" s="11">
        <v>1.28</v>
      </c>
      <c r="L86" s="8">
        <v>30.45</v>
      </c>
      <c r="M86" s="8">
        <v>77.73</v>
      </c>
      <c r="N86" s="8">
        <v>31.4</v>
      </c>
      <c r="O86" s="8">
        <v>1.2</v>
      </c>
    </row>
    <row r="87" spans="1:18">
      <c r="A87" s="8" t="s">
        <v>80</v>
      </c>
      <c r="B87" s="8" t="s">
        <v>81</v>
      </c>
      <c r="C87" s="9">
        <v>300</v>
      </c>
      <c r="D87" s="22">
        <v>2.16</v>
      </c>
      <c r="E87" s="8">
        <v>5.98</v>
      </c>
      <c r="F87" s="8">
        <v>9.76</v>
      </c>
      <c r="G87" s="5">
        <v>102</v>
      </c>
      <c r="H87" s="8"/>
      <c r="I87" s="8"/>
      <c r="J87" s="8"/>
      <c r="K87" s="11"/>
      <c r="L87" s="8"/>
      <c r="M87" s="8"/>
      <c r="N87" s="8"/>
      <c r="O87" s="8"/>
    </row>
    <row r="88" spans="1:18">
      <c r="A88" s="8" t="s">
        <v>80</v>
      </c>
      <c r="B88" s="8" t="s">
        <v>81</v>
      </c>
      <c r="C88" s="9">
        <v>250</v>
      </c>
      <c r="D88" s="8">
        <v>1.8</v>
      </c>
      <c r="E88" s="8">
        <v>4.9800000000000004</v>
      </c>
      <c r="F88" s="8">
        <v>8.1300000000000008</v>
      </c>
      <c r="G88" s="5">
        <v>85</v>
      </c>
      <c r="H88" s="8">
        <v>0.08</v>
      </c>
      <c r="I88" s="8">
        <v>18.48</v>
      </c>
      <c r="J88" s="8">
        <v>0</v>
      </c>
      <c r="K88" s="11">
        <v>2.38</v>
      </c>
      <c r="L88" s="8">
        <v>33.979999999999997</v>
      </c>
      <c r="M88" s="8">
        <v>47.43</v>
      </c>
      <c r="N88" s="8">
        <v>22.2</v>
      </c>
      <c r="O88" s="8">
        <v>0.83</v>
      </c>
    </row>
    <row r="89" spans="1:18">
      <c r="A89" s="8" t="s">
        <v>82</v>
      </c>
      <c r="B89" s="8" t="s">
        <v>83</v>
      </c>
      <c r="C89" s="9">
        <v>250</v>
      </c>
      <c r="D89" s="8">
        <v>3.9</v>
      </c>
      <c r="E89" s="8">
        <v>4.3</v>
      </c>
      <c r="F89" s="8">
        <v>16</v>
      </c>
      <c r="G89" s="5">
        <v>118</v>
      </c>
      <c r="H89" s="8">
        <v>0.05</v>
      </c>
      <c r="I89" s="8">
        <v>10.3</v>
      </c>
      <c r="J89" s="8">
        <v>0</v>
      </c>
      <c r="K89" s="11">
        <v>2.4</v>
      </c>
      <c r="L89" s="8">
        <v>34.450000000000003</v>
      </c>
      <c r="M89" s="8">
        <v>53.03</v>
      </c>
      <c r="N89" s="8">
        <v>26.2</v>
      </c>
      <c r="O89" s="8">
        <v>1.18</v>
      </c>
    </row>
    <row r="90" spans="1:18">
      <c r="A90" s="8" t="s">
        <v>84</v>
      </c>
      <c r="B90" s="8" t="s">
        <v>85</v>
      </c>
      <c r="C90" s="9">
        <v>250</v>
      </c>
      <c r="D90" s="8">
        <v>2.7</v>
      </c>
      <c r="E90" s="8">
        <v>2.9</v>
      </c>
      <c r="F90" s="8">
        <v>9.9</v>
      </c>
      <c r="G90" s="5">
        <v>77</v>
      </c>
      <c r="H90" s="8">
        <v>0.15</v>
      </c>
      <c r="I90" s="8">
        <v>8.25</v>
      </c>
      <c r="J90" s="8">
        <v>0</v>
      </c>
      <c r="K90" s="11">
        <v>1.23</v>
      </c>
      <c r="L90" s="8">
        <v>15.2</v>
      </c>
      <c r="M90" s="8">
        <v>63.55</v>
      </c>
      <c r="N90" s="8">
        <v>24.05</v>
      </c>
      <c r="O90" s="8">
        <v>0.98</v>
      </c>
    </row>
    <row r="91" spans="1:18">
      <c r="A91" s="8" t="s">
        <v>86</v>
      </c>
      <c r="B91" s="8" t="s">
        <v>87</v>
      </c>
      <c r="C91" s="9">
        <v>300</v>
      </c>
      <c r="D91" s="8">
        <v>3.28</v>
      </c>
      <c r="E91" s="8">
        <v>3.4</v>
      </c>
      <c r="F91" s="8">
        <v>24.54</v>
      </c>
      <c r="G91" s="5">
        <v>142</v>
      </c>
      <c r="H91" s="8"/>
      <c r="I91" s="8"/>
      <c r="J91" s="8"/>
      <c r="K91" s="11"/>
      <c r="L91" s="8"/>
      <c r="M91" s="8"/>
      <c r="N91" s="8"/>
      <c r="O91" s="8"/>
    </row>
    <row r="92" spans="1:18">
      <c r="A92" s="8" t="s">
        <v>86</v>
      </c>
      <c r="B92" s="8" t="s">
        <v>88</v>
      </c>
      <c r="C92" s="9">
        <v>300</v>
      </c>
      <c r="D92" s="8"/>
      <c r="E92" s="8"/>
      <c r="F92" s="8"/>
      <c r="G92" s="5"/>
      <c r="H92" s="8"/>
      <c r="I92" s="8"/>
      <c r="J92" s="8"/>
      <c r="K92" s="11"/>
      <c r="L92" s="8"/>
      <c r="M92" s="8"/>
      <c r="N92" s="8"/>
      <c r="O92" s="8"/>
    </row>
    <row r="93" spans="1:18">
      <c r="A93" s="8" t="s">
        <v>86</v>
      </c>
      <c r="B93" s="8" t="s">
        <v>88</v>
      </c>
      <c r="C93" s="9">
        <v>250</v>
      </c>
      <c r="D93" s="8">
        <v>2.73</v>
      </c>
      <c r="E93" s="8">
        <v>2.8</v>
      </c>
      <c r="F93" s="8">
        <v>20.45</v>
      </c>
      <c r="G93" s="5">
        <v>118</v>
      </c>
      <c r="H93" s="8">
        <v>0.15</v>
      </c>
      <c r="I93" s="8">
        <v>8.25</v>
      </c>
      <c r="J93" s="8">
        <v>0</v>
      </c>
      <c r="K93" s="11">
        <v>1.23</v>
      </c>
      <c r="L93" s="8">
        <v>15.2</v>
      </c>
      <c r="M93" s="8">
        <v>63.55</v>
      </c>
      <c r="N93" s="8">
        <v>24.05</v>
      </c>
      <c r="O93" s="8">
        <v>0.98</v>
      </c>
    </row>
    <row r="94" spans="1:18">
      <c r="A94" s="8" t="s">
        <v>89</v>
      </c>
      <c r="B94" s="8" t="s">
        <v>90</v>
      </c>
      <c r="C94" s="9">
        <v>300</v>
      </c>
      <c r="D94" s="8">
        <v>9</v>
      </c>
      <c r="E94" s="8">
        <v>3.9</v>
      </c>
      <c r="F94" s="8">
        <v>20.7</v>
      </c>
      <c r="G94" s="5">
        <v>154</v>
      </c>
      <c r="H94" s="8"/>
      <c r="I94" s="8"/>
      <c r="J94" s="8"/>
      <c r="K94" s="11"/>
      <c r="L94" s="8"/>
      <c r="M94" s="8"/>
      <c r="N94" s="8"/>
      <c r="O94" s="8"/>
    </row>
    <row r="95" spans="1:18">
      <c r="A95" s="8" t="s">
        <v>89</v>
      </c>
      <c r="B95" s="8" t="s">
        <v>90</v>
      </c>
      <c r="C95" s="9">
        <v>250</v>
      </c>
      <c r="D95" s="8">
        <v>7.5</v>
      </c>
      <c r="E95" s="8">
        <v>3.25</v>
      </c>
      <c r="F95" s="8">
        <v>17.25</v>
      </c>
      <c r="G95" s="5">
        <v>128</v>
      </c>
      <c r="H95" s="8">
        <v>0.15</v>
      </c>
      <c r="I95" s="8">
        <v>1</v>
      </c>
      <c r="J95" s="8">
        <v>0</v>
      </c>
      <c r="K95" s="11">
        <v>1</v>
      </c>
      <c r="L95" s="8">
        <v>82.5</v>
      </c>
      <c r="M95" s="8">
        <v>327.5</v>
      </c>
      <c r="N95" s="8">
        <v>47.5</v>
      </c>
      <c r="O95" s="8">
        <v>2.25</v>
      </c>
    </row>
    <row r="96" spans="1:18">
      <c r="A96" s="8" t="s">
        <v>91</v>
      </c>
      <c r="B96" s="8" t="s">
        <v>92</v>
      </c>
      <c r="C96" s="9">
        <v>15</v>
      </c>
      <c r="D96" s="8">
        <v>1.67</v>
      </c>
      <c r="E96" s="8">
        <v>0.18</v>
      </c>
      <c r="F96" s="8">
        <v>11.16</v>
      </c>
      <c r="G96" s="5">
        <v>53</v>
      </c>
      <c r="H96" s="8">
        <v>0.02</v>
      </c>
      <c r="I96" s="8">
        <v>0</v>
      </c>
      <c r="J96" s="8">
        <v>0</v>
      </c>
      <c r="K96" s="11">
        <v>0.26</v>
      </c>
      <c r="L96" s="8">
        <v>3.31</v>
      </c>
      <c r="M96" s="8">
        <v>11.98</v>
      </c>
      <c r="N96" s="8">
        <v>2.61</v>
      </c>
      <c r="O96" s="8">
        <v>0.21</v>
      </c>
    </row>
    <row r="97" spans="1:18">
      <c r="A97" s="8" t="s">
        <v>93</v>
      </c>
      <c r="B97" s="8" t="s">
        <v>94</v>
      </c>
      <c r="C97" s="9">
        <v>300</v>
      </c>
      <c r="D97" s="8">
        <v>3.24</v>
      </c>
      <c r="E97" s="8">
        <v>3.34</v>
      </c>
      <c r="F97" s="8">
        <v>17.5</v>
      </c>
      <c r="G97" s="5">
        <v>109</v>
      </c>
      <c r="H97" s="8"/>
      <c r="I97" s="8"/>
      <c r="J97" s="8"/>
      <c r="K97" s="11"/>
      <c r="L97" s="8"/>
      <c r="M97" s="8"/>
      <c r="N97" s="8"/>
      <c r="O97" s="8"/>
    </row>
    <row r="98" spans="1:18">
      <c r="A98" s="8" t="s">
        <v>93</v>
      </c>
      <c r="B98" s="8" t="s">
        <v>94</v>
      </c>
      <c r="C98" s="9">
        <v>250</v>
      </c>
      <c r="D98" s="8">
        <v>2.7</v>
      </c>
      <c r="E98" s="8">
        <v>2.78</v>
      </c>
      <c r="F98" s="8">
        <v>14.58</v>
      </c>
      <c r="G98" s="5">
        <v>91</v>
      </c>
      <c r="H98" s="8">
        <v>0.06</v>
      </c>
      <c r="I98" s="8">
        <v>10</v>
      </c>
      <c r="J98" s="8">
        <v>0</v>
      </c>
      <c r="K98" s="11">
        <v>0</v>
      </c>
      <c r="L98" s="8">
        <v>49.25</v>
      </c>
      <c r="M98" s="8">
        <v>222.5</v>
      </c>
      <c r="N98" s="8">
        <v>26.5</v>
      </c>
      <c r="O98" s="8">
        <v>0.78</v>
      </c>
    </row>
    <row r="99" spans="1:18">
      <c r="A99" s="8" t="s">
        <v>95</v>
      </c>
      <c r="B99" s="8" t="s">
        <v>96</v>
      </c>
      <c r="C99" s="9">
        <v>300</v>
      </c>
      <c r="D99" s="8">
        <v>2.2000000000000002</v>
      </c>
      <c r="E99" s="8">
        <v>5.88</v>
      </c>
      <c r="F99" s="8">
        <v>14.1</v>
      </c>
      <c r="G99" s="5">
        <v>119</v>
      </c>
      <c r="H99" s="8"/>
      <c r="I99" s="8"/>
      <c r="J99" s="8"/>
      <c r="K99" s="11"/>
      <c r="L99" s="8"/>
      <c r="M99" s="8"/>
      <c r="N99" s="8"/>
      <c r="O99" s="8"/>
    </row>
    <row r="100" spans="1:18">
      <c r="A100" s="8" t="s">
        <v>95</v>
      </c>
      <c r="B100" s="8" t="s">
        <v>96</v>
      </c>
      <c r="C100" s="9">
        <v>250</v>
      </c>
      <c r="D100" s="8">
        <v>1.83</v>
      </c>
      <c r="E100" s="8">
        <v>4.9000000000000004</v>
      </c>
      <c r="F100" s="8">
        <v>11.75</v>
      </c>
      <c r="G100" s="5">
        <v>99</v>
      </c>
      <c r="H100" s="8">
        <v>0.05</v>
      </c>
      <c r="I100" s="8">
        <v>10.3</v>
      </c>
      <c r="J100" s="8">
        <v>0</v>
      </c>
      <c r="K100" s="11">
        <v>2.4</v>
      </c>
      <c r="L100" s="8">
        <v>34.450000000000003</v>
      </c>
      <c r="M100" s="8">
        <v>53.03</v>
      </c>
      <c r="N100" s="8">
        <v>26.2</v>
      </c>
      <c r="O100" s="8">
        <v>1.18</v>
      </c>
    </row>
    <row r="101" spans="1:18" s="23" customFormat="1">
      <c r="A101" s="8" t="s">
        <v>95</v>
      </c>
      <c r="B101" s="8" t="s">
        <v>96</v>
      </c>
      <c r="C101" s="9">
        <v>200</v>
      </c>
      <c r="D101" s="8">
        <v>1.47</v>
      </c>
      <c r="E101" s="8">
        <v>3.92</v>
      </c>
      <c r="F101" s="8">
        <v>9.4</v>
      </c>
      <c r="G101" s="5">
        <v>79</v>
      </c>
      <c r="H101" s="8">
        <v>0.04</v>
      </c>
      <c r="I101" s="8">
        <v>8.24</v>
      </c>
      <c r="J101" s="8">
        <v>0</v>
      </c>
      <c r="K101" s="11">
        <v>1.92</v>
      </c>
      <c r="L101" s="8">
        <v>27.56</v>
      </c>
      <c r="M101" s="8">
        <v>42.43</v>
      </c>
      <c r="N101" s="8">
        <v>20.96</v>
      </c>
      <c r="O101" s="8">
        <v>0.95</v>
      </c>
      <c r="P101" s="4"/>
      <c r="Q101" s="4"/>
      <c r="R101" s="4"/>
    </row>
    <row r="102" spans="1:18" s="23" customFormat="1">
      <c r="A102" s="8" t="s">
        <v>97</v>
      </c>
      <c r="B102" s="8" t="s">
        <v>98</v>
      </c>
      <c r="C102" s="9">
        <v>300</v>
      </c>
      <c r="D102" s="8">
        <v>2.74</v>
      </c>
      <c r="E102" s="8">
        <v>2.8</v>
      </c>
      <c r="F102" s="8">
        <v>13.5</v>
      </c>
      <c r="G102" s="5">
        <v>90</v>
      </c>
      <c r="H102" s="8"/>
      <c r="I102" s="8"/>
      <c r="J102" s="8"/>
      <c r="K102" s="11"/>
      <c r="L102" s="8"/>
      <c r="M102" s="8"/>
      <c r="N102" s="8"/>
      <c r="O102" s="8"/>
      <c r="P102" s="4"/>
      <c r="Q102" s="4"/>
      <c r="R102" s="4"/>
    </row>
    <row r="103" spans="1:18" s="23" customFormat="1">
      <c r="A103" s="8" t="s">
        <v>97</v>
      </c>
      <c r="B103" s="8" t="s">
        <v>98</v>
      </c>
      <c r="C103" s="9">
        <v>250</v>
      </c>
      <c r="D103" s="8">
        <v>2.2799999999999998</v>
      </c>
      <c r="E103" s="8">
        <v>2.33</v>
      </c>
      <c r="F103" s="8">
        <v>11.25</v>
      </c>
      <c r="G103" s="5">
        <v>75</v>
      </c>
      <c r="H103" s="8">
        <v>0.08</v>
      </c>
      <c r="I103" s="8">
        <v>10.63</v>
      </c>
      <c r="J103" s="8">
        <v>0</v>
      </c>
      <c r="K103" s="11">
        <v>2.4300000000000002</v>
      </c>
      <c r="L103" s="8">
        <v>43.25</v>
      </c>
      <c r="M103" s="8">
        <v>188.25</v>
      </c>
      <c r="N103" s="8">
        <v>27.5</v>
      </c>
      <c r="O103" s="8">
        <v>0.83</v>
      </c>
      <c r="P103" s="1"/>
      <c r="Q103" s="1"/>
      <c r="R103" s="1"/>
    </row>
    <row r="104" spans="1:18">
      <c r="A104" s="8" t="s">
        <v>99</v>
      </c>
      <c r="B104" s="8" t="s">
        <v>100</v>
      </c>
      <c r="C104" s="9">
        <v>300</v>
      </c>
      <c r="D104" s="8">
        <v>2.38</v>
      </c>
      <c r="E104" s="8">
        <v>3.26</v>
      </c>
      <c r="F104" s="8">
        <v>14.54</v>
      </c>
      <c r="G104" s="5">
        <v>103</v>
      </c>
      <c r="H104" s="8"/>
      <c r="I104" s="8"/>
      <c r="J104" s="8"/>
      <c r="K104" s="11"/>
      <c r="L104" s="8"/>
      <c r="M104" s="8"/>
      <c r="N104" s="8"/>
      <c r="O104" s="8"/>
    </row>
    <row r="105" spans="1:18">
      <c r="A105" s="8" t="s">
        <v>99</v>
      </c>
      <c r="B105" s="8" t="s">
        <v>100</v>
      </c>
      <c r="C105" s="9">
        <v>250</v>
      </c>
      <c r="D105" s="8">
        <v>1.98</v>
      </c>
      <c r="E105" s="8">
        <v>2.72</v>
      </c>
      <c r="F105" s="8">
        <v>12.12</v>
      </c>
      <c r="G105" s="5">
        <v>86</v>
      </c>
      <c r="H105" s="8">
        <v>0.09</v>
      </c>
      <c r="I105" s="8">
        <v>8.25</v>
      </c>
      <c r="J105" s="8">
        <v>0</v>
      </c>
      <c r="K105" s="11">
        <v>2</v>
      </c>
      <c r="L105" s="8">
        <v>26.7</v>
      </c>
      <c r="M105" s="8">
        <v>55.98</v>
      </c>
      <c r="N105" s="8">
        <v>22.78</v>
      </c>
      <c r="O105" s="8">
        <v>0.88</v>
      </c>
    </row>
    <row r="106" spans="1:18">
      <c r="A106" s="8" t="s">
        <v>101</v>
      </c>
      <c r="B106" s="8" t="s">
        <v>102</v>
      </c>
      <c r="C106" s="9">
        <v>250</v>
      </c>
      <c r="D106" s="8">
        <v>1.98</v>
      </c>
      <c r="E106" s="8">
        <v>2.72</v>
      </c>
      <c r="F106" s="8">
        <v>12.12</v>
      </c>
      <c r="G106" s="5">
        <v>89</v>
      </c>
      <c r="H106" s="8">
        <v>0.09</v>
      </c>
      <c r="I106" s="8">
        <v>8.25</v>
      </c>
      <c r="J106" s="8">
        <v>0</v>
      </c>
      <c r="K106" s="11">
        <v>2</v>
      </c>
      <c r="L106" s="8">
        <v>26.7</v>
      </c>
      <c r="M106" s="8">
        <v>55.98</v>
      </c>
      <c r="N106" s="8">
        <v>22.78</v>
      </c>
      <c r="O106" s="8">
        <v>0.88</v>
      </c>
    </row>
    <row r="107" spans="1:18">
      <c r="A107" s="8" t="s">
        <v>95</v>
      </c>
      <c r="B107" s="8" t="s">
        <v>96</v>
      </c>
      <c r="C107" s="9">
        <v>200</v>
      </c>
      <c r="D107" s="8">
        <v>1.47</v>
      </c>
      <c r="E107" s="8">
        <v>3.92</v>
      </c>
      <c r="F107" s="8">
        <v>9.4</v>
      </c>
      <c r="G107" s="5">
        <v>79</v>
      </c>
      <c r="H107" s="8">
        <v>0.04</v>
      </c>
      <c r="I107" s="8">
        <v>8.24</v>
      </c>
      <c r="J107" s="8">
        <v>0</v>
      </c>
      <c r="K107" s="11">
        <v>1.92</v>
      </c>
      <c r="L107" s="8">
        <v>27.56</v>
      </c>
      <c r="M107" s="8">
        <v>42.43</v>
      </c>
      <c r="N107" s="8">
        <v>20.96</v>
      </c>
      <c r="O107" s="8">
        <v>0.95</v>
      </c>
      <c r="P107" s="4"/>
      <c r="Q107" s="4"/>
      <c r="R107" s="4"/>
    </row>
    <row r="108" spans="1:18" s="24" customFormat="1">
      <c r="A108" s="8" t="s">
        <v>103</v>
      </c>
      <c r="B108" s="8" t="s">
        <v>104</v>
      </c>
      <c r="C108" s="9">
        <v>250</v>
      </c>
      <c r="D108" s="8">
        <v>2.4500000000000002</v>
      </c>
      <c r="E108" s="8">
        <v>5.28</v>
      </c>
      <c r="F108" s="8">
        <v>16.88</v>
      </c>
      <c r="G108" s="5">
        <v>121</v>
      </c>
      <c r="H108" s="8"/>
      <c r="I108" s="8"/>
      <c r="J108" s="8"/>
      <c r="K108" s="11"/>
      <c r="L108" s="8"/>
      <c r="M108" s="8"/>
      <c r="N108" s="8"/>
      <c r="O108" s="8"/>
      <c r="P108" s="4"/>
      <c r="Q108" s="4"/>
      <c r="R108" s="4"/>
    </row>
    <row r="109" spans="1:18" s="13" customFormat="1">
      <c r="A109" s="8" t="s">
        <v>103</v>
      </c>
      <c r="B109" s="8" t="s">
        <v>104</v>
      </c>
      <c r="C109" s="9">
        <v>300</v>
      </c>
      <c r="D109" s="8">
        <v>2.85</v>
      </c>
      <c r="E109" s="8">
        <v>6.33</v>
      </c>
      <c r="F109" s="8">
        <v>20.25</v>
      </c>
      <c r="G109" s="5">
        <v>145</v>
      </c>
      <c r="H109" s="8"/>
      <c r="I109" s="8"/>
      <c r="J109" s="8"/>
      <c r="K109" s="11"/>
      <c r="L109" s="8"/>
      <c r="M109" s="8"/>
      <c r="N109" s="8"/>
      <c r="O109" s="8"/>
      <c r="P109" s="4"/>
      <c r="Q109" s="4"/>
      <c r="R109" s="4"/>
    </row>
    <row r="110" spans="1:18" ht="31.5">
      <c r="A110" s="25" t="s">
        <v>18</v>
      </c>
      <c r="B110" s="26" t="s">
        <v>105</v>
      </c>
      <c r="C110" s="27" t="s">
        <v>106</v>
      </c>
      <c r="D110" s="25">
        <v>5.23</v>
      </c>
      <c r="E110" s="25">
        <v>8.57</v>
      </c>
      <c r="F110" s="25">
        <v>15.49</v>
      </c>
      <c r="G110" s="28">
        <v>156</v>
      </c>
      <c r="H110" s="25"/>
      <c r="I110" s="25"/>
      <c r="J110" s="25"/>
      <c r="K110" s="29"/>
      <c r="L110" s="25"/>
      <c r="M110" s="25"/>
      <c r="N110" s="25"/>
      <c r="O110" s="25"/>
      <c r="P110" s="30"/>
      <c r="Q110" s="30"/>
      <c r="R110" s="30"/>
    </row>
    <row r="111" spans="1:18" ht="31.5">
      <c r="A111" s="25" t="s">
        <v>18</v>
      </c>
      <c r="B111" s="26" t="s">
        <v>105</v>
      </c>
      <c r="C111" s="27" t="s">
        <v>79</v>
      </c>
      <c r="D111" s="25">
        <v>4.3600000000000003</v>
      </c>
      <c r="E111" s="25">
        <v>7.14</v>
      </c>
      <c r="F111" s="25">
        <v>12.91</v>
      </c>
      <c r="G111" s="28">
        <v>130</v>
      </c>
      <c r="H111" s="25"/>
      <c r="I111" s="25"/>
      <c r="J111" s="25"/>
      <c r="K111" s="29"/>
      <c r="L111" s="25"/>
      <c r="M111" s="25"/>
      <c r="N111" s="25"/>
      <c r="O111" s="25"/>
      <c r="P111" s="30" t="s">
        <v>107</v>
      </c>
      <c r="Q111" s="30"/>
      <c r="R111" s="30"/>
    </row>
    <row r="112" spans="1:18">
      <c r="A112" s="8" t="s">
        <v>18</v>
      </c>
      <c r="B112" s="8" t="s">
        <v>108</v>
      </c>
      <c r="C112" s="27" t="s">
        <v>109</v>
      </c>
      <c r="D112" s="25">
        <v>8</v>
      </c>
      <c r="E112" s="25">
        <v>7.7</v>
      </c>
      <c r="F112" s="25">
        <v>10.1</v>
      </c>
      <c r="G112" s="28">
        <v>139</v>
      </c>
      <c r="H112" s="25"/>
      <c r="I112" s="25"/>
      <c r="J112" s="25"/>
      <c r="K112" s="29"/>
      <c r="L112" s="25"/>
      <c r="M112" s="25"/>
      <c r="N112" s="25"/>
      <c r="O112" s="25"/>
      <c r="P112" s="30"/>
      <c r="Q112" s="30"/>
      <c r="R112" s="30"/>
    </row>
    <row r="113" spans="1:18">
      <c r="A113" s="8" t="s">
        <v>18</v>
      </c>
      <c r="B113" s="8" t="s">
        <v>108</v>
      </c>
      <c r="C113" s="9" t="s">
        <v>110</v>
      </c>
      <c r="D113" s="8">
        <v>6.7</v>
      </c>
      <c r="E113" s="8">
        <v>6.4</v>
      </c>
      <c r="F113" s="8">
        <v>8.4</v>
      </c>
      <c r="G113" s="5">
        <v>116</v>
      </c>
      <c r="H113" s="8"/>
      <c r="I113" s="8"/>
      <c r="J113" s="8"/>
      <c r="K113" s="11"/>
      <c r="L113" s="8"/>
      <c r="M113" s="8"/>
      <c r="N113" s="8"/>
      <c r="O113" s="8"/>
      <c r="P113" s="4"/>
      <c r="Q113" s="4"/>
      <c r="R113" s="4"/>
    </row>
    <row r="114" spans="1:18">
      <c r="A114" s="8" t="s">
        <v>18</v>
      </c>
      <c r="B114" s="8" t="s">
        <v>111</v>
      </c>
      <c r="C114" s="9">
        <v>300</v>
      </c>
      <c r="D114" s="8">
        <v>4.46</v>
      </c>
      <c r="E114" s="8">
        <v>9.6</v>
      </c>
      <c r="F114" s="8">
        <v>18.7</v>
      </c>
      <c r="G114" s="5">
        <v>174</v>
      </c>
      <c r="H114" s="8"/>
      <c r="I114" s="8"/>
      <c r="J114" s="8"/>
      <c r="K114" s="11"/>
      <c r="L114" s="8"/>
      <c r="M114" s="8"/>
      <c r="N114" s="8"/>
      <c r="O114" s="8"/>
      <c r="P114" s="4"/>
      <c r="Q114" s="4"/>
      <c r="R114" s="4"/>
    </row>
    <row r="115" spans="1:18">
      <c r="A115" s="8" t="s">
        <v>18</v>
      </c>
      <c r="B115" s="8" t="s">
        <v>111</v>
      </c>
      <c r="C115" s="9">
        <v>250</v>
      </c>
      <c r="D115" s="8">
        <v>7.25</v>
      </c>
      <c r="E115" s="8">
        <v>15.72</v>
      </c>
      <c r="F115" s="8">
        <v>15.72</v>
      </c>
      <c r="G115" s="5">
        <v>230</v>
      </c>
      <c r="H115" s="8"/>
      <c r="I115" s="8"/>
      <c r="J115" s="8"/>
      <c r="K115" s="11"/>
      <c r="L115" s="8"/>
      <c r="M115" s="8"/>
      <c r="N115" s="8"/>
      <c r="O115" s="8"/>
      <c r="P115" s="4"/>
      <c r="Q115" s="4"/>
      <c r="R115" s="4"/>
    </row>
    <row r="116" spans="1:18">
      <c r="A116" s="8" t="s">
        <v>112</v>
      </c>
      <c r="B116" s="8" t="s">
        <v>113</v>
      </c>
      <c r="C116" s="9" t="s">
        <v>114</v>
      </c>
      <c r="D116" s="8">
        <v>6.5</v>
      </c>
      <c r="E116" s="8">
        <v>8.5</v>
      </c>
      <c r="F116" s="8">
        <v>3.15</v>
      </c>
      <c r="G116" s="5">
        <v>114</v>
      </c>
      <c r="H116" s="8"/>
      <c r="I116" s="8"/>
      <c r="J116" s="8"/>
      <c r="K116" s="11"/>
      <c r="L116" s="8"/>
      <c r="M116" s="8"/>
      <c r="N116" s="8"/>
      <c r="O116" s="8"/>
      <c r="P116" s="4"/>
      <c r="Q116" s="4"/>
      <c r="R116" s="4"/>
    </row>
    <row r="117" spans="1:18">
      <c r="A117" s="19" t="s">
        <v>103</v>
      </c>
      <c r="B117" s="19" t="s">
        <v>115</v>
      </c>
      <c r="C117" s="18">
        <v>300</v>
      </c>
      <c r="D117" s="19">
        <v>3.48</v>
      </c>
      <c r="E117" s="19">
        <v>6.3</v>
      </c>
      <c r="F117" s="19">
        <v>24.54</v>
      </c>
      <c r="G117" s="20">
        <v>162</v>
      </c>
      <c r="H117" s="19"/>
      <c r="I117" s="19"/>
      <c r="J117" s="19"/>
      <c r="K117" s="21"/>
      <c r="L117" s="19"/>
      <c r="M117" s="19"/>
      <c r="N117" s="19"/>
      <c r="O117" s="19"/>
      <c r="P117" s="31"/>
      <c r="Q117" s="31"/>
      <c r="R117" s="31"/>
    </row>
    <row r="118" spans="1:18">
      <c r="A118" s="14"/>
      <c r="B118" s="15" t="s">
        <v>116</v>
      </c>
      <c r="C118" s="16"/>
      <c r="D118" s="14"/>
      <c r="E118" s="14"/>
      <c r="F118" s="14"/>
      <c r="G118" s="15"/>
      <c r="H118" s="14"/>
      <c r="I118" s="14"/>
      <c r="J118" s="14"/>
      <c r="K118" s="17"/>
      <c r="L118" s="14"/>
      <c r="M118" s="14"/>
      <c r="N118" s="14"/>
      <c r="O118" s="14"/>
      <c r="P118" s="32"/>
      <c r="Q118" s="32"/>
      <c r="R118" s="32"/>
    </row>
    <row r="119" spans="1:18">
      <c r="A119" s="8" t="s">
        <v>117</v>
      </c>
      <c r="B119" s="8" t="s">
        <v>118</v>
      </c>
      <c r="C119" s="9">
        <v>150</v>
      </c>
      <c r="D119" s="8">
        <v>2.86</v>
      </c>
      <c r="E119" s="8">
        <v>4.32</v>
      </c>
      <c r="F119" s="8">
        <v>23</v>
      </c>
      <c r="G119" s="5">
        <v>143</v>
      </c>
      <c r="H119" s="8">
        <v>0.16</v>
      </c>
      <c r="I119" s="8">
        <v>20.99</v>
      </c>
      <c r="J119" s="8">
        <v>0</v>
      </c>
      <c r="K119" s="11">
        <v>41.23</v>
      </c>
      <c r="L119" s="8">
        <v>14.64</v>
      </c>
      <c r="M119" s="8">
        <v>79.7</v>
      </c>
      <c r="N119" s="8">
        <v>29.31</v>
      </c>
      <c r="O119" s="8">
        <v>1.1599999999999999</v>
      </c>
    </row>
    <row r="120" spans="1:18">
      <c r="A120" s="8" t="s">
        <v>119</v>
      </c>
      <c r="B120" s="8" t="s">
        <v>120</v>
      </c>
      <c r="C120" s="9">
        <v>100</v>
      </c>
      <c r="D120" s="8">
        <v>2.1</v>
      </c>
      <c r="E120" s="8">
        <v>5.5</v>
      </c>
      <c r="F120" s="8">
        <v>14.5</v>
      </c>
      <c r="G120" s="5">
        <v>126</v>
      </c>
      <c r="H120" s="8">
        <v>0.77</v>
      </c>
      <c r="I120" s="8">
        <v>2.5</v>
      </c>
      <c r="J120" s="8">
        <v>22.1</v>
      </c>
      <c r="K120" s="11">
        <v>0.1</v>
      </c>
      <c r="L120" s="8">
        <v>25.5</v>
      </c>
      <c r="M120" s="8">
        <v>51.3</v>
      </c>
      <c r="N120" s="8">
        <v>17.8</v>
      </c>
      <c r="O120" s="8">
        <v>0.56999999999999995</v>
      </c>
    </row>
    <row r="121" spans="1:18">
      <c r="A121" s="8" t="s">
        <v>119</v>
      </c>
      <c r="B121" s="8" t="s">
        <v>120</v>
      </c>
      <c r="C121" s="9">
        <v>150</v>
      </c>
      <c r="D121" s="8">
        <v>3.15</v>
      </c>
      <c r="E121" s="8">
        <v>4.8</v>
      </c>
      <c r="F121" s="8">
        <v>20.440000000000001</v>
      </c>
      <c r="G121" s="5">
        <v>137</v>
      </c>
      <c r="H121" s="8">
        <v>1.1599999999999999</v>
      </c>
      <c r="I121" s="8">
        <v>3.75</v>
      </c>
      <c r="J121" s="8">
        <v>33.15</v>
      </c>
      <c r="K121" s="11">
        <v>0.15</v>
      </c>
      <c r="L121" s="8">
        <v>38.25</v>
      </c>
      <c r="M121" s="8">
        <v>76.95</v>
      </c>
      <c r="N121" s="8">
        <v>26.7</v>
      </c>
      <c r="O121" s="8">
        <v>0.86</v>
      </c>
    </row>
    <row r="122" spans="1:18">
      <c r="A122" s="8" t="s">
        <v>119</v>
      </c>
      <c r="B122" s="8" t="s">
        <v>120</v>
      </c>
      <c r="C122" s="9">
        <v>180</v>
      </c>
      <c r="D122" s="8">
        <v>3.78</v>
      </c>
      <c r="E122" s="8">
        <v>5.76</v>
      </c>
      <c r="F122" s="8">
        <v>24.53</v>
      </c>
      <c r="G122" s="5">
        <v>164</v>
      </c>
      <c r="H122" s="8">
        <v>1.39</v>
      </c>
      <c r="I122" s="8">
        <v>4.5</v>
      </c>
      <c r="J122" s="8">
        <v>39.78</v>
      </c>
      <c r="K122" s="11">
        <v>0.18</v>
      </c>
      <c r="L122" s="8">
        <v>45.9</v>
      </c>
      <c r="M122" s="8">
        <v>92.34</v>
      </c>
      <c r="N122" s="8">
        <v>32.04</v>
      </c>
      <c r="O122" s="8">
        <v>1.03</v>
      </c>
    </row>
    <row r="123" spans="1:18">
      <c r="A123" s="8" t="s">
        <v>119</v>
      </c>
      <c r="B123" s="8" t="s">
        <v>120</v>
      </c>
      <c r="C123" s="9">
        <v>200</v>
      </c>
      <c r="D123" s="8">
        <v>4.2</v>
      </c>
      <c r="E123" s="8">
        <v>6.4</v>
      </c>
      <c r="F123" s="8">
        <v>27.26</v>
      </c>
      <c r="G123" s="5">
        <v>182</v>
      </c>
      <c r="H123" s="8"/>
      <c r="I123" s="8"/>
      <c r="J123" s="8"/>
      <c r="K123" s="11"/>
      <c r="L123" s="8"/>
      <c r="M123" s="8"/>
      <c r="N123" s="8"/>
      <c r="O123" s="8"/>
    </row>
    <row r="124" spans="1:18">
      <c r="A124" s="8" t="s">
        <v>121</v>
      </c>
      <c r="B124" s="8" t="s">
        <v>122</v>
      </c>
      <c r="C124" s="9">
        <v>150</v>
      </c>
      <c r="D124" s="8">
        <v>3.15</v>
      </c>
      <c r="E124" s="8">
        <v>9.6</v>
      </c>
      <c r="F124" s="8">
        <v>27.8</v>
      </c>
      <c r="G124" s="5">
        <v>182</v>
      </c>
      <c r="H124" s="8">
        <v>0.1</v>
      </c>
      <c r="I124" s="8">
        <v>11.99</v>
      </c>
      <c r="J124" s="8">
        <v>8</v>
      </c>
      <c r="K124" s="11">
        <v>44</v>
      </c>
      <c r="L124" s="8">
        <v>22.13</v>
      </c>
      <c r="M124" s="8">
        <v>19.11</v>
      </c>
      <c r="N124" s="8">
        <v>56.46</v>
      </c>
      <c r="O124" s="8">
        <v>0.81</v>
      </c>
    </row>
    <row r="125" spans="1:18">
      <c r="A125" s="8" t="s">
        <v>123</v>
      </c>
      <c r="B125" s="8" t="s">
        <v>124</v>
      </c>
      <c r="C125" s="9">
        <v>180</v>
      </c>
      <c r="D125" s="8">
        <v>5.22</v>
      </c>
      <c r="E125" s="8">
        <v>14.4</v>
      </c>
      <c r="F125" s="8">
        <v>39.85</v>
      </c>
      <c r="G125" s="5">
        <v>310</v>
      </c>
      <c r="H125" s="8"/>
      <c r="I125" s="8"/>
      <c r="J125" s="8"/>
      <c r="K125" s="11"/>
      <c r="L125" s="8"/>
      <c r="M125" s="8"/>
      <c r="N125" s="8"/>
      <c r="O125" s="8"/>
    </row>
    <row r="126" spans="1:18">
      <c r="A126" s="8" t="s">
        <v>123</v>
      </c>
      <c r="B126" s="8" t="s">
        <v>124</v>
      </c>
      <c r="C126" s="9">
        <v>150</v>
      </c>
      <c r="D126" s="8">
        <v>4.3499999999999996</v>
      </c>
      <c r="E126" s="8">
        <v>12</v>
      </c>
      <c r="F126" s="8">
        <v>33.21</v>
      </c>
      <c r="G126" s="5">
        <v>258</v>
      </c>
      <c r="H126" s="8">
        <v>0.06</v>
      </c>
      <c r="I126" s="8">
        <v>32.4</v>
      </c>
      <c r="J126" s="8">
        <v>0</v>
      </c>
      <c r="K126" s="11">
        <v>1.65</v>
      </c>
      <c r="L126" s="8">
        <v>113.7</v>
      </c>
      <c r="M126" s="8">
        <v>89.25</v>
      </c>
      <c r="N126" s="8">
        <v>42.9</v>
      </c>
      <c r="O126" s="8">
        <v>3.45</v>
      </c>
    </row>
    <row r="127" spans="1:18">
      <c r="A127" s="8" t="s">
        <v>18</v>
      </c>
      <c r="B127" s="8" t="s">
        <v>125</v>
      </c>
      <c r="C127" s="9">
        <v>150</v>
      </c>
      <c r="D127" s="8">
        <v>6.63</v>
      </c>
      <c r="E127" s="8">
        <v>4.13</v>
      </c>
      <c r="F127" s="8">
        <v>39.75</v>
      </c>
      <c r="G127" s="5">
        <v>213</v>
      </c>
      <c r="H127" s="8"/>
      <c r="I127" s="8">
        <v>0</v>
      </c>
      <c r="J127" s="8"/>
      <c r="K127" s="11"/>
      <c r="L127" s="8">
        <v>13.68</v>
      </c>
      <c r="M127" s="8"/>
      <c r="N127" s="8">
        <v>22.77</v>
      </c>
      <c r="O127" s="8">
        <v>0.56000000000000005</v>
      </c>
    </row>
    <row r="128" spans="1:18">
      <c r="A128" s="8" t="s">
        <v>18</v>
      </c>
      <c r="B128" s="8" t="s">
        <v>125</v>
      </c>
      <c r="C128" s="9">
        <v>180</v>
      </c>
      <c r="D128" s="8">
        <v>7.97</v>
      </c>
      <c r="E128" s="8">
        <v>4.96</v>
      </c>
      <c r="F128" s="8">
        <v>47.74</v>
      </c>
      <c r="G128" s="5">
        <v>256</v>
      </c>
      <c r="H128" s="8"/>
      <c r="I128" s="8">
        <v>0</v>
      </c>
      <c r="J128" s="8"/>
      <c r="K128" s="11"/>
      <c r="L128" s="8">
        <v>16.399999999999999</v>
      </c>
      <c r="M128" s="8"/>
      <c r="N128" s="8">
        <v>27.32</v>
      </c>
      <c r="O128" s="8">
        <v>0.67</v>
      </c>
    </row>
    <row r="129" spans="1:18">
      <c r="A129" s="8" t="s">
        <v>126</v>
      </c>
      <c r="B129" s="8" t="s">
        <v>127</v>
      </c>
      <c r="C129" s="9">
        <v>150</v>
      </c>
      <c r="D129" s="8">
        <v>7.1</v>
      </c>
      <c r="E129" s="8">
        <v>5.49</v>
      </c>
      <c r="F129" s="8">
        <v>40.380000000000003</v>
      </c>
      <c r="G129" s="5">
        <v>229</v>
      </c>
      <c r="H129" s="8"/>
      <c r="I129" s="8">
        <v>0</v>
      </c>
      <c r="J129" s="8"/>
      <c r="K129" s="10"/>
      <c r="L129" s="8">
        <v>16.899999999999999</v>
      </c>
      <c r="M129" s="8"/>
      <c r="N129" s="8">
        <v>48.1</v>
      </c>
      <c r="O129" s="8">
        <v>1.6</v>
      </c>
    </row>
    <row r="130" spans="1:18">
      <c r="A130" s="8" t="s">
        <v>126</v>
      </c>
      <c r="B130" s="8" t="s">
        <v>127</v>
      </c>
      <c r="C130" s="9">
        <v>180</v>
      </c>
      <c r="D130" s="8">
        <v>8.4600000000000009</v>
      </c>
      <c r="E130" s="8">
        <v>6.59</v>
      </c>
      <c r="F130" s="8">
        <v>48.46</v>
      </c>
      <c r="G130" s="5">
        <v>275</v>
      </c>
      <c r="H130" s="8"/>
      <c r="I130" s="8">
        <v>0</v>
      </c>
      <c r="J130" s="8"/>
      <c r="K130" s="10"/>
      <c r="L130" s="8">
        <v>20.100000000000001</v>
      </c>
      <c r="M130" s="8"/>
      <c r="N130" s="8">
        <v>57.3</v>
      </c>
      <c r="O130" s="8">
        <v>1.9</v>
      </c>
    </row>
    <row r="131" spans="1:18">
      <c r="A131" s="8" t="s">
        <v>18</v>
      </c>
      <c r="B131" s="8" t="s">
        <v>128</v>
      </c>
      <c r="C131" s="9">
        <v>180</v>
      </c>
      <c r="D131" s="8">
        <v>4.68</v>
      </c>
      <c r="E131" s="8">
        <v>5.22</v>
      </c>
      <c r="F131" s="8">
        <v>39.22</v>
      </c>
      <c r="G131" s="5">
        <v>213</v>
      </c>
      <c r="H131" s="8"/>
      <c r="I131" s="8"/>
      <c r="J131" s="8"/>
      <c r="K131" s="10"/>
      <c r="L131" s="8"/>
      <c r="M131" s="8"/>
      <c r="N131" s="8"/>
      <c r="O131" s="8"/>
    </row>
    <row r="132" spans="1:18">
      <c r="A132" s="8" t="s">
        <v>18</v>
      </c>
      <c r="B132" s="8" t="s">
        <v>129</v>
      </c>
      <c r="C132" s="9">
        <v>150</v>
      </c>
      <c r="D132" s="8">
        <v>4.0999999999999996</v>
      </c>
      <c r="E132" s="8">
        <v>6.3</v>
      </c>
      <c r="F132" s="8">
        <v>40.9</v>
      </c>
      <c r="G132" s="5">
        <v>226</v>
      </c>
      <c r="H132" s="8">
        <v>0.03</v>
      </c>
      <c r="I132" s="8">
        <v>0.6</v>
      </c>
      <c r="J132" s="8">
        <v>27</v>
      </c>
      <c r="K132" s="11">
        <v>0.6</v>
      </c>
      <c r="L132" s="8">
        <v>2.61</v>
      </c>
      <c r="M132" s="8">
        <v>61.5</v>
      </c>
      <c r="N132" s="8">
        <v>19.010000000000002</v>
      </c>
      <c r="O132" s="8">
        <v>0.53</v>
      </c>
    </row>
    <row r="133" spans="1:18">
      <c r="A133" s="8" t="s">
        <v>18</v>
      </c>
      <c r="B133" s="8" t="s">
        <v>129</v>
      </c>
      <c r="C133" s="9">
        <v>180</v>
      </c>
      <c r="D133" s="8">
        <v>4.92</v>
      </c>
      <c r="E133" s="8">
        <v>7.56</v>
      </c>
      <c r="F133" s="8">
        <v>49.1</v>
      </c>
      <c r="G133" s="5">
        <v>163</v>
      </c>
      <c r="H133" s="8"/>
      <c r="I133" s="8"/>
      <c r="J133" s="8"/>
      <c r="K133" s="11"/>
      <c r="L133" s="8"/>
      <c r="M133" s="8"/>
      <c r="N133" s="8"/>
      <c r="O133" s="8"/>
    </row>
    <row r="134" spans="1:18">
      <c r="A134" s="8" t="s">
        <v>18</v>
      </c>
      <c r="B134" s="8" t="s">
        <v>130</v>
      </c>
      <c r="C134" s="9">
        <v>150</v>
      </c>
      <c r="D134" s="8">
        <v>3.8</v>
      </c>
      <c r="E134" s="8">
        <v>4.4000000000000004</v>
      </c>
      <c r="F134" s="8">
        <v>39.17</v>
      </c>
      <c r="G134" s="5">
        <v>201</v>
      </c>
      <c r="H134" s="8">
        <v>0.03</v>
      </c>
      <c r="I134" s="8">
        <v>0</v>
      </c>
      <c r="J134" s="8">
        <v>27</v>
      </c>
      <c r="K134" s="11">
        <v>0.6</v>
      </c>
      <c r="L134" s="8">
        <v>2.61</v>
      </c>
      <c r="M134" s="8">
        <v>61.5</v>
      </c>
      <c r="N134" s="8">
        <v>19.010000000000002</v>
      </c>
      <c r="O134" s="8">
        <v>0.53</v>
      </c>
    </row>
    <row r="135" spans="1:18" s="23" customFormat="1">
      <c r="A135" s="8" t="s">
        <v>18</v>
      </c>
      <c r="B135" s="8" t="s">
        <v>130</v>
      </c>
      <c r="C135" s="9">
        <v>180</v>
      </c>
      <c r="D135" s="8">
        <v>4.55</v>
      </c>
      <c r="E135" s="8">
        <v>5.27</v>
      </c>
      <c r="F135" s="8">
        <v>47</v>
      </c>
      <c r="G135" s="5">
        <v>241</v>
      </c>
      <c r="H135" s="8">
        <v>3.5999999999999997E-2</v>
      </c>
      <c r="I135" s="8">
        <v>0</v>
      </c>
      <c r="J135" s="33">
        <v>32.4</v>
      </c>
      <c r="K135" s="11">
        <v>0.73</v>
      </c>
      <c r="L135" s="8">
        <v>3.13</v>
      </c>
      <c r="M135" s="8">
        <v>73.8</v>
      </c>
      <c r="N135" s="8">
        <v>22.81</v>
      </c>
      <c r="O135" s="8">
        <v>0.64</v>
      </c>
      <c r="P135" s="1"/>
      <c r="Q135" s="1"/>
      <c r="R135" s="1"/>
    </row>
    <row r="136" spans="1:18">
      <c r="A136" s="8"/>
      <c r="B136" s="8"/>
      <c r="C136" s="9"/>
      <c r="D136" s="8"/>
      <c r="E136" s="8"/>
      <c r="F136" s="8"/>
      <c r="G136" s="5"/>
      <c r="J136" s="34"/>
    </row>
    <row r="137" spans="1:18">
      <c r="A137" s="8"/>
      <c r="B137" s="8"/>
      <c r="C137" s="9"/>
      <c r="D137" s="8"/>
      <c r="E137" s="8"/>
      <c r="F137" s="8"/>
      <c r="G137" s="5"/>
      <c r="J137" s="34"/>
    </row>
    <row r="138" spans="1:18">
      <c r="A138" s="8" t="s">
        <v>131</v>
      </c>
      <c r="B138" s="8" t="s">
        <v>132</v>
      </c>
      <c r="C138" s="9">
        <v>150</v>
      </c>
      <c r="D138" s="8">
        <v>3.6</v>
      </c>
      <c r="E138" s="8">
        <v>6</v>
      </c>
      <c r="F138" s="8">
        <v>37</v>
      </c>
      <c r="G138" s="5">
        <v>221</v>
      </c>
      <c r="H138" s="8">
        <v>0.03</v>
      </c>
      <c r="I138" s="8">
        <v>0</v>
      </c>
      <c r="J138" s="8">
        <v>27</v>
      </c>
      <c r="K138" s="11">
        <v>0.6</v>
      </c>
      <c r="L138" s="8">
        <v>2.61</v>
      </c>
      <c r="M138" s="8">
        <v>61.5</v>
      </c>
      <c r="N138" s="8">
        <v>19.010000000000002</v>
      </c>
      <c r="O138" s="8">
        <v>0.53</v>
      </c>
    </row>
    <row r="139" spans="1:18">
      <c r="A139" s="8" t="s">
        <v>131</v>
      </c>
      <c r="B139" s="8" t="s">
        <v>132</v>
      </c>
      <c r="C139" s="9">
        <v>180</v>
      </c>
      <c r="D139" s="8">
        <v>4.32</v>
      </c>
      <c r="E139" s="8">
        <v>7.2</v>
      </c>
      <c r="F139" s="8">
        <v>44.4</v>
      </c>
      <c r="G139" s="5">
        <v>265</v>
      </c>
      <c r="H139" s="8">
        <v>3.5999999999999997E-2</v>
      </c>
      <c r="I139" s="8">
        <v>0</v>
      </c>
      <c r="J139" s="33">
        <v>32.4</v>
      </c>
      <c r="K139" s="11">
        <v>0.73</v>
      </c>
      <c r="L139" s="8">
        <v>3.13</v>
      </c>
      <c r="M139" s="8">
        <v>73.8</v>
      </c>
      <c r="N139" s="8">
        <v>22.81</v>
      </c>
      <c r="O139" s="8">
        <v>0.64</v>
      </c>
    </row>
    <row r="140" spans="1:18">
      <c r="A140" s="8" t="s">
        <v>133</v>
      </c>
      <c r="B140" s="8" t="s">
        <v>134</v>
      </c>
      <c r="C140" s="9">
        <v>150</v>
      </c>
      <c r="D140" s="8">
        <v>3.9</v>
      </c>
      <c r="E140" s="8">
        <v>5.7</v>
      </c>
      <c r="F140" s="8">
        <v>40</v>
      </c>
      <c r="G140" s="5">
        <v>233</v>
      </c>
      <c r="H140" s="8">
        <v>0.03</v>
      </c>
      <c r="I140" s="8">
        <v>0</v>
      </c>
      <c r="J140" s="8">
        <v>27</v>
      </c>
      <c r="K140" s="11">
        <v>0.6</v>
      </c>
      <c r="L140" s="8">
        <v>2.61</v>
      </c>
      <c r="M140" s="8">
        <v>61.5</v>
      </c>
      <c r="N140" s="8">
        <v>19.010000000000002</v>
      </c>
      <c r="O140" s="8">
        <v>0.53</v>
      </c>
    </row>
    <row r="141" spans="1:18">
      <c r="A141" s="8" t="s">
        <v>18</v>
      </c>
      <c r="B141" s="8" t="s">
        <v>135</v>
      </c>
      <c r="C141" s="9">
        <v>150</v>
      </c>
      <c r="D141" s="8">
        <v>3.4</v>
      </c>
      <c r="E141" s="8">
        <v>5.7</v>
      </c>
      <c r="F141" s="8">
        <v>23.9</v>
      </c>
      <c r="G141" s="5">
        <v>155</v>
      </c>
      <c r="H141" s="8">
        <v>0.1</v>
      </c>
      <c r="I141" s="8">
        <v>5.4</v>
      </c>
      <c r="J141" s="8">
        <v>0.05</v>
      </c>
      <c r="K141" s="11">
        <v>1</v>
      </c>
      <c r="L141" s="8">
        <v>24.27</v>
      </c>
      <c r="M141" s="8">
        <v>55.11</v>
      </c>
      <c r="N141" s="8">
        <v>24.24</v>
      </c>
      <c r="O141" s="8">
        <v>0.96</v>
      </c>
    </row>
    <row r="142" spans="1:18">
      <c r="A142" s="8" t="s">
        <v>136</v>
      </c>
      <c r="B142" s="8" t="s">
        <v>137</v>
      </c>
      <c r="C142" s="9">
        <v>150</v>
      </c>
      <c r="D142" s="8">
        <v>5.0999999999999996</v>
      </c>
      <c r="E142" s="8">
        <v>9.15</v>
      </c>
      <c r="F142" s="8">
        <v>34.200000000000003</v>
      </c>
      <c r="G142" s="5">
        <v>245</v>
      </c>
      <c r="H142" s="8">
        <v>0.06</v>
      </c>
      <c r="I142" s="8">
        <v>0</v>
      </c>
      <c r="J142" s="8">
        <v>0</v>
      </c>
      <c r="K142" s="11">
        <v>1.95</v>
      </c>
      <c r="L142" s="8">
        <v>12</v>
      </c>
      <c r="M142" s="8">
        <v>34.5</v>
      </c>
      <c r="N142" s="8">
        <v>7.5</v>
      </c>
      <c r="O142" s="8">
        <v>0.75</v>
      </c>
    </row>
    <row r="143" spans="1:18">
      <c r="A143" s="8" t="s">
        <v>138</v>
      </c>
      <c r="B143" s="8" t="s">
        <v>139</v>
      </c>
      <c r="C143" s="9" t="s">
        <v>140</v>
      </c>
      <c r="D143" s="8">
        <v>5.72</v>
      </c>
      <c r="E143" s="8">
        <v>9.0500000000000007</v>
      </c>
      <c r="F143" s="8">
        <v>22.8</v>
      </c>
      <c r="G143" s="5">
        <v>199</v>
      </c>
      <c r="H143" s="8"/>
      <c r="I143" s="8"/>
      <c r="J143" s="8"/>
      <c r="K143" s="11"/>
      <c r="L143" s="8"/>
      <c r="M143" s="8"/>
      <c r="N143" s="8"/>
      <c r="O143" s="8"/>
    </row>
    <row r="144" spans="1:18" ht="63">
      <c r="A144" s="26" t="s">
        <v>141</v>
      </c>
      <c r="B144" s="26" t="s">
        <v>142</v>
      </c>
      <c r="C144" s="27" t="s">
        <v>143</v>
      </c>
      <c r="D144" s="25"/>
      <c r="E144" s="25"/>
      <c r="F144" s="25"/>
      <c r="G144" s="28"/>
      <c r="H144" s="25"/>
      <c r="I144" s="25"/>
      <c r="J144" s="25"/>
      <c r="K144" s="29"/>
      <c r="L144" s="25"/>
      <c r="M144" s="25"/>
      <c r="N144" s="25"/>
      <c r="O144" s="25"/>
      <c r="P144" s="23"/>
      <c r="Q144" s="23"/>
      <c r="R144" s="23"/>
    </row>
    <row r="145" spans="1:18">
      <c r="A145" s="8" t="s">
        <v>136</v>
      </c>
      <c r="B145" s="8" t="s">
        <v>137</v>
      </c>
      <c r="C145" s="9">
        <v>180</v>
      </c>
      <c r="D145" s="14">
        <v>6.12</v>
      </c>
      <c r="E145" s="14">
        <v>10.98</v>
      </c>
      <c r="F145" s="14">
        <v>41.04</v>
      </c>
      <c r="G145" s="15">
        <v>294</v>
      </c>
      <c r="H145" s="8"/>
      <c r="I145" s="8"/>
      <c r="J145" s="8"/>
      <c r="K145" s="11"/>
      <c r="L145" s="8"/>
      <c r="M145" s="8"/>
      <c r="N145" s="8"/>
      <c r="O145" s="8"/>
    </row>
    <row r="146" spans="1:18" s="24" customFormat="1">
      <c r="A146" s="8"/>
      <c r="B146" s="8"/>
      <c r="C146" s="9">
        <v>15</v>
      </c>
      <c r="D146" s="14">
        <v>3.48</v>
      </c>
      <c r="E146" s="14">
        <v>4.43</v>
      </c>
      <c r="F146" s="14">
        <v>0</v>
      </c>
      <c r="G146" s="15">
        <v>54</v>
      </c>
      <c r="H146" s="8"/>
      <c r="I146" s="8"/>
      <c r="J146" s="8"/>
      <c r="K146" s="11"/>
      <c r="L146" s="8"/>
      <c r="M146" s="8"/>
      <c r="N146" s="8"/>
      <c r="O146" s="8"/>
      <c r="P146" s="1"/>
      <c r="Q146" s="1"/>
      <c r="R146" s="1"/>
    </row>
    <row r="147" spans="1:18" s="24" customFormat="1">
      <c r="A147" s="8" t="s">
        <v>138</v>
      </c>
      <c r="B147" s="8" t="s">
        <v>139</v>
      </c>
      <c r="C147" s="9" t="s">
        <v>144</v>
      </c>
      <c r="D147" s="8">
        <v>8.58</v>
      </c>
      <c r="E147" s="8">
        <v>13.58</v>
      </c>
      <c r="F147" s="8">
        <v>34.200000000000003</v>
      </c>
      <c r="G147" s="5">
        <v>299</v>
      </c>
      <c r="H147" s="8"/>
      <c r="I147" s="8"/>
      <c r="J147" s="8"/>
      <c r="K147" s="11"/>
      <c r="L147" s="8"/>
      <c r="M147" s="8"/>
      <c r="N147" s="8"/>
      <c r="O147" s="8"/>
      <c r="P147" s="1"/>
      <c r="Q147" s="1"/>
      <c r="R147" s="1"/>
    </row>
    <row r="148" spans="1:18">
      <c r="A148" s="8" t="s">
        <v>138</v>
      </c>
      <c r="B148" s="8" t="s">
        <v>139</v>
      </c>
      <c r="C148" s="9" t="s">
        <v>145</v>
      </c>
      <c r="D148" s="8">
        <v>9.6</v>
      </c>
      <c r="E148" s="8">
        <v>15.41</v>
      </c>
      <c r="F148" s="8">
        <v>41.04</v>
      </c>
      <c r="G148" s="5">
        <v>348</v>
      </c>
      <c r="H148" s="8">
        <v>7.1999999999999995E-2</v>
      </c>
      <c r="I148" s="8">
        <v>0</v>
      </c>
      <c r="J148" s="8">
        <v>0</v>
      </c>
      <c r="K148" s="11">
        <v>2.34</v>
      </c>
      <c r="L148" s="8">
        <v>14.4</v>
      </c>
      <c r="M148" s="8">
        <v>41.4</v>
      </c>
      <c r="N148" s="8">
        <v>9</v>
      </c>
      <c r="O148" s="8">
        <v>0.9</v>
      </c>
    </row>
    <row r="149" spans="1:18">
      <c r="A149" s="8" t="s">
        <v>136</v>
      </c>
      <c r="B149" s="8" t="s">
        <v>146</v>
      </c>
      <c r="C149" s="9" t="s">
        <v>147</v>
      </c>
      <c r="D149" s="8">
        <v>10.76</v>
      </c>
      <c r="E149" s="8">
        <v>16.88</v>
      </c>
      <c r="F149" s="8">
        <v>41.04</v>
      </c>
      <c r="G149" s="5">
        <v>366</v>
      </c>
      <c r="H149" s="8"/>
      <c r="I149" s="8"/>
      <c r="J149" s="8"/>
      <c r="K149" s="11"/>
      <c r="L149" s="8"/>
      <c r="M149" s="8"/>
      <c r="N149" s="8"/>
      <c r="O149" s="8"/>
    </row>
    <row r="150" spans="1:18">
      <c r="A150" s="8" t="s">
        <v>136</v>
      </c>
      <c r="B150" s="8" t="s">
        <v>137</v>
      </c>
      <c r="C150" s="9">
        <v>130</v>
      </c>
      <c r="D150" s="8">
        <v>4.42</v>
      </c>
      <c r="E150" s="8">
        <v>7.93</v>
      </c>
      <c r="F150" s="8">
        <v>29.642119999999998</v>
      </c>
      <c r="G150" s="5">
        <v>212</v>
      </c>
      <c r="H150" s="8"/>
      <c r="I150" s="8"/>
      <c r="J150" s="8"/>
      <c r="K150" s="11"/>
      <c r="L150" s="8"/>
      <c r="M150" s="8"/>
      <c r="N150" s="8"/>
      <c r="O150" s="8"/>
    </row>
    <row r="151" spans="1:18">
      <c r="A151" s="8" t="s">
        <v>148</v>
      </c>
      <c r="B151" s="8" t="s">
        <v>149</v>
      </c>
      <c r="C151" s="9">
        <v>100</v>
      </c>
      <c r="D151" s="8">
        <v>5.2</v>
      </c>
      <c r="E151" s="8">
        <v>6.5</v>
      </c>
      <c r="F151" s="8">
        <v>17.100000000000001</v>
      </c>
      <c r="G151" s="5">
        <v>151</v>
      </c>
      <c r="H151" s="8"/>
      <c r="I151" s="8"/>
      <c r="J151" s="8"/>
      <c r="K151" s="11"/>
      <c r="L151" s="8"/>
      <c r="M151" s="8"/>
      <c r="N151" s="8"/>
      <c r="O151" s="8"/>
    </row>
    <row r="152" spans="1:18">
      <c r="A152" s="8" t="s">
        <v>148</v>
      </c>
      <c r="B152" s="8" t="s">
        <v>149</v>
      </c>
      <c r="C152" s="9">
        <v>200</v>
      </c>
      <c r="D152" s="8">
        <v>10.4</v>
      </c>
      <c r="E152" s="8">
        <v>13</v>
      </c>
      <c r="F152" s="8">
        <v>34.200000000000003</v>
      </c>
      <c r="G152" s="5">
        <v>302</v>
      </c>
      <c r="H152" s="8">
        <v>0.06</v>
      </c>
      <c r="I152" s="8">
        <v>32.4</v>
      </c>
      <c r="J152" s="8">
        <v>0</v>
      </c>
      <c r="K152" s="11">
        <v>1.65</v>
      </c>
      <c r="L152" s="8">
        <v>113.7</v>
      </c>
      <c r="M152" s="8">
        <v>89.25</v>
      </c>
      <c r="N152" s="8">
        <v>42.9</v>
      </c>
      <c r="O152" s="8">
        <v>3.45</v>
      </c>
    </row>
    <row r="153" spans="1:18">
      <c r="A153" s="8" t="s">
        <v>150</v>
      </c>
      <c r="B153" s="10" t="s">
        <v>151</v>
      </c>
      <c r="C153" s="9">
        <v>150</v>
      </c>
      <c r="D153" s="8">
        <v>2.5499999999999998</v>
      </c>
      <c r="E153" s="8">
        <v>16.5</v>
      </c>
      <c r="F153" s="8">
        <v>12.9</v>
      </c>
      <c r="G153" s="5">
        <v>213</v>
      </c>
      <c r="H153" s="8"/>
      <c r="I153" s="8"/>
      <c r="J153" s="8"/>
      <c r="K153" s="11"/>
      <c r="L153" s="8"/>
      <c r="M153" s="8"/>
      <c r="N153" s="8"/>
      <c r="O153" s="8"/>
    </row>
    <row r="154" spans="1:18">
      <c r="A154" s="8" t="s">
        <v>150</v>
      </c>
      <c r="B154" s="10" t="s">
        <v>151</v>
      </c>
      <c r="C154" s="9">
        <v>180</v>
      </c>
      <c r="D154" s="8">
        <v>3.06</v>
      </c>
      <c r="E154" s="8">
        <v>19.8</v>
      </c>
      <c r="F154" s="8">
        <v>15.5</v>
      </c>
      <c r="G154" s="5">
        <v>256</v>
      </c>
      <c r="H154" s="8"/>
      <c r="I154" s="8"/>
      <c r="J154" s="8"/>
      <c r="K154" s="11"/>
      <c r="L154" s="8"/>
      <c r="M154" s="8"/>
      <c r="N154" s="8"/>
      <c r="O154" s="8"/>
    </row>
    <row r="155" spans="1:18">
      <c r="A155" s="8"/>
      <c r="B155" s="10" t="s">
        <v>1100</v>
      </c>
      <c r="C155" s="9" t="s">
        <v>692</v>
      </c>
      <c r="D155" s="8">
        <v>7.38</v>
      </c>
      <c r="E155" s="8">
        <v>7.34</v>
      </c>
      <c r="F155" s="8">
        <v>34.6</v>
      </c>
      <c r="G155" s="5">
        <v>225</v>
      </c>
      <c r="H155" s="8"/>
      <c r="I155" s="8"/>
      <c r="J155" s="8"/>
      <c r="K155" s="11"/>
      <c r="L155" s="8"/>
      <c r="M155" s="8"/>
      <c r="N155" s="8"/>
      <c r="O155" s="8"/>
    </row>
    <row r="156" spans="1:18" s="36" customFormat="1">
      <c r="A156" s="8" t="s">
        <v>152</v>
      </c>
      <c r="B156" s="35" t="s">
        <v>153</v>
      </c>
      <c r="C156" s="9">
        <v>300</v>
      </c>
      <c r="D156" s="8">
        <v>7.5</v>
      </c>
      <c r="E156" s="8">
        <v>3.9</v>
      </c>
      <c r="F156" s="8">
        <v>44.3</v>
      </c>
      <c r="G156" s="5">
        <v>231</v>
      </c>
      <c r="H156" s="19"/>
      <c r="I156" s="19"/>
      <c r="J156" s="19"/>
      <c r="K156" s="21"/>
      <c r="L156" s="19"/>
      <c r="M156" s="19"/>
      <c r="N156" s="19"/>
      <c r="O156" s="19"/>
      <c r="P156" s="24"/>
      <c r="Q156" s="24"/>
      <c r="R156" s="24"/>
    </row>
    <row r="157" spans="1:18">
      <c r="A157" s="19" t="s">
        <v>154</v>
      </c>
      <c r="B157" s="35" t="s">
        <v>153</v>
      </c>
      <c r="C157" s="18" t="s">
        <v>155</v>
      </c>
      <c r="D157" s="19">
        <v>6.4</v>
      </c>
      <c r="E157" s="19">
        <v>5.2</v>
      </c>
      <c r="F157" s="19">
        <v>37.1</v>
      </c>
      <c r="G157" s="20">
        <v>211</v>
      </c>
      <c r="H157" s="19"/>
      <c r="I157" s="19"/>
      <c r="J157" s="19"/>
      <c r="K157" s="21"/>
      <c r="L157" s="19"/>
      <c r="M157" s="19"/>
      <c r="N157" s="19"/>
      <c r="O157" s="19"/>
      <c r="P157" s="24"/>
      <c r="Q157" s="24"/>
      <c r="R157" s="24"/>
    </row>
    <row r="158" spans="1:18">
      <c r="A158" s="8" t="s">
        <v>152</v>
      </c>
      <c r="B158" s="10" t="s">
        <v>156</v>
      </c>
      <c r="C158" s="18">
        <v>300</v>
      </c>
      <c r="D158" s="19">
        <v>9.1999999999999993</v>
      </c>
      <c r="E158" s="19">
        <v>4.7</v>
      </c>
      <c r="F158" s="19">
        <v>43.5</v>
      </c>
      <c r="G158" s="20">
        <v>242</v>
      </c>
      <c r="H158" s="8">
        <v>0.19</v>
      </c>
      <c r="I158" s="8">
        <v>1.17</v>
      </c>
      <c r="J158" s="8">
        <v>58</v>
      </c>
      <c r="K158" s="11">
        <v>46.2</v>
      </c>
      <c r="L158" s="8">
        <v>138.1</v>
      </c>
      <c r="M158" s="8">
        <v>184.37</v>
      </c>
      <c r="N158" s="8">
        <v>47.6</v>
      </c>
      <c r="O158" s="8">
        <v>1.23</v>
      </c>
    </row>
    <row r="159" spans="1:18">
      <c r="A159" s="8" t="s">
        <v>154</v>
      </c>
      <c r="B159" s="10" t="s">
        <v>156</v>
      </c>
      <c r="C159" s="9" t="s">
        <v>157</v>
      </c>
      <c r="D159" s="8">
        <v>7.51</v>
      </c>
      <c r="E159" s="8">
        <v>11.72</v>
      </c>
      <c r="F159" s="8">
        <v>37.049999999999997</v>
      </c>
      <c r="G159" s="5">
        <v>285</v>
      </c>
      <c r="H159" s="8">
        <v>0.19</v>
      </c>
      <c r="I159" s="8">
        <v>1.17</v>
      </c>
      <c r="J159" s="8">
        <v>38</v>
      </c>
      <c r="K159" s="11">
        <v>46.15</v>
      </c>
      <c r="L159" s="8">
        <v>136.9</v>
      </c>
      <c r="M159" s="8">
        <v>182.9</v>
      </c>
      <c r="N159" s="8">
        <v>47.6</v>
      </c>
      <c r="O159" s="8">
        <v>1.23</v>
      </c>
    </row>
    <row r="160" spans="1:18">
      <c r="A160" s="8" t="s">
        <v>154</v>
      </c>
      <c r="B160" s="10" t="s">
        <v>158</v>
      </c>
      <c r="C160" s="9" t="s">
        <v>159</v>
      </c>
      <c r="D160" s="8">
        <v>7.46</v>
      </c>
      <c r="E160" s="8">
        <v>8.1199999999999992</v>
      </c>
      <c r="F160" s="8">
        <v>36.979999999999997</v>
      </c>
      <c r="G160" s="5">
        <v>252</v>
      </c>
      <c r="H160" s="8">
        <v>0.14000000000000001</v>
      </c>
      <c r="I160" s="8">
        <v>0.96</v>
      </c>
      <c r="J160" s="8">
        <v>54.8</v>
      </c>
      <c r="K160" s="11">
        <v>0</v>
      </c>
      <c r="L160" s="8">
        <v>146.77000000000001</v>
      </c>
      <c r="M160" s="8">
        <v>221.3</v>
      </c>
      <c r="N160" s="8">
        <v>44.33</v>
      </c>
      <c r="O160" s="8">
        <v>2.34</v>
      </c>
    </row>
    <row r="161" spans="1:18" s="37" customFormat="1">
      <c r="A161" s="8" t="s">
        <v>160</v>
      </c>
      <c r="B161" s="8" t="s">
        <v>161</v>
      </c>
      <c r="C161" s="9" t="s">
        <v>157</v>
      </c>
      <c r="D161" s="8">
        <v>8.64</v>
      </c>
      <c r="E161" s="8">
        <v>11.06</v>
      </c>
      <c r="F161" s="8">
        <v>44.32</v>
      </c>
      <c r="G161" s="5">
        <v>312</v>
      </c>
      <c r="H161" s="8"/>
      <c r="I161" s="8"/>
      <c r="J161" s="8"/>
      <c r="K161" s="11"/>
      <c r="L161" s="8"/>
      <c r="M161" s="8"/>
      <c r="N161" s="8"/>
      <c r="O161" s="8"/>
      <c r="P161" s="1"/>
      <c r="Q161" s="1"/>
      <c r="R161" s="1"/>
    </row>
    <row r="162" spans="1:18">
      <c r="A162" s="8" t="s">
        <v>162</v>
      </c>
      <c r="B162" s="8" t="s">
        <v>163</v>
      </c>
      <c r="C162" s="9">
        <v>180</v>
      </c>
      <c r="D162" s="8">
        <v>8.1</v>
      </c>
      <c r="E162" s="8">
        <v>0.97</v>
      </c>
      <c r="F162" s="8">
        <v>47.9</v>
      </c>
      <c r="G162" s="5">
        <v>233</v>
      </c>
      <c r="H162" s="8">
        <v>0.13</v>
      </c>
      <c r="I162" s="8">
        <v>0</v>
      </c>
      <c r="J162" s="8">
        <v>0</v>
      </c>
      <c r="K162" s="11">
        <v>0</v>
      </c>
      <c r="L162" s="8">
        <v>33.69</v>
      </c>
      <c r="M162" s="8">
        <v>153.47</v>
      </c>
      <c r="N162" s="8">
        <v>36.659999999999997</v>
      </c>
      <c r="O162" s="8">
        <v>2.65</v>
      </c>
    </row>
    <row r="163" spans="1:18">
      <c r="A163" s="8" t="s">
        <v>164</v>
      </c>
      <c r="B163" s="8" t="s">
        <v>163</v>
      </c>
      <c r="C163" s="9">
        <v>150</v>
      </c>
      <c r="D163" s="8">
        <v>6.74</v>
      </c>
      <c r="E163" s="8">
        <v>0.81</v>
      </c>
      <c r="F163" s="8">
        <v>39.92</v>
      </c>
      <c r="G163" s="5">
        <v>194</v>
      </c>
      <c r="H163" s="8">
        <v>0.13</v>
      </c>
      <c r="I163" s="8">
        <v>0</v>
      </c>
      <c r="J163" s="8">
        <v>40</v>
      </c>
      <c r="K163" s="11">
        <v>15</v>
      </c>
      <c r="L163" s="8">
        <v>36.39</v>
      </c>
      <c r="M163" s="8">
        <v>156.47</v>
      </c>
      <c r="N163" s="8">
        <v>36.659999999999997</v>
      </c>
      <c r="O163" s="8">
        <v>2.68</v>
      </c>
    </row>
    <row r="164" spans="1:18">
      <c r="A164" s="8" t="s">
        <v>18</v>
      </c>
      <c r="B164" s="10" t="s">
        <v>163</v>
      </c>
      <c r="C164" s="9" t="s">
        <v>159</v>
      </c>
      <c r="D164" s="8">
        <v>11.2</v>
      </c>
      <c r="E164" s="8">
        <v>4.5999999999999996</v>
      </c>
      <c r="F164" s="8">
        <v>65.7</v>
      </c>
      <c r="G164" s="5">
        <v>332</v>
      </c>
      <c r="H164" s="8">
        <v>0.04</v>
      </c>
      <c r="I164" s="8">
        <v>0</v>
      </c>
      <c r="J164" s="8">
        <v>0</v>
      </c>
      <c r="K164" s="11">
        <v>0</v>
      </c>
      <c r="L164" s="8">
        <v>33.69</v>
      </c>
      <c r="M164" s="8">
        <v>154.9</v>
      </c>
      <c r="N164" s="8">
        <v>18.989999999999998</v>
      </c>
      <c r="O164" s="8">
        <v>0.87</v>
      </c>
    </row>
    <row r="165" spans="1:18">
      <c r="A165" s="8" t="s">
        <v>165</v>
      </c>
      <c r="B165" s="8" t="s">
        <v>166</v>
      </c>
      <c r="C165" s="9">
        <v>150</v>
      </c>
      <c r="D165" s="8">
        <v>4.57</v>
      </c>
      <c r="E165" s="8">
        <v>4.34</v>
      </c>
      <c r="F165" s="8">
        <v>35.76</v>
      </c>
      <c r="G165" s="5">
        <v>192</v>
      </c>
      <c r="H165" s="8">
        <v>4.41E-2</v>
      </c>
      <c r="I165" s="8">
        <v>0</v>
      </c>
      <c r="J165" s="8">
        <v>0</v>
      </c>
      <c r="K165" s="11">
        <v>0.59</v>
      </c>
      <c r="L165" s="8">
        <v>19.28</v>
      </c>
      <c r="M165" s="8">
        <v>154.91</v>
      </c>
      <c r="N165" s="8">
        <v>18.989999999999998</v>
      </c>
      <c r="O165" s="8">
        <v>0.87</v>
      </c>
      <c r="P165" s="36"/>
      <c r="Q165" s="36"/>
      <c r="R165" s="36"/>
    </row>
    <row r="166" spans="1:18">
      <c r="A166" s="38" t="s">
        <v>165</v>
      </c>
      <c r="B166" s="38" t="s">
        <v>166</v>
      </c>
      <c r="C166" s="39">
        <v>180</v>
      </c>
      <c r="D166" s="38">
        <v>5.48</v>
      </c>
      <c r="E166" s="38">
        <v>5.2</v>
      </c>
      <c r="F166" s="38">
        <v>42.9</v>
      </c>
      <c r="G166" s="40">
        <v>230</v>
      </c>
      <c r="H166" s="38">
        <v>1.23</v>
      </c>
      <c r="I166" s="38">
        <v>0</v>
      </c>
      <c r="J166" s="38">
        <v>25</v>
      </c>
      <c r="K166" s="41">
        <v>0</v>
      </c>
      <c r="L166" s="38">
        <v>19.61</v>
      </c>
      <c r="M166" s="38">
        <v>222.13</v>
      </c>
      <c r="N166" s="38">
        <v>136.5</v>
      </c>
      <c r="O166" s="38">
        <v>5.16</v>
      </c>
    </row>
    <row r="167" spans="1:18">
      <c r="A167" s="8" t="s">
        <v>167</v>
      </c>
      <c r="B167" s="10" t="s">
        <v>168</v>
      </c>
      <c r="C167" s="9">
        <v>150</v>
      </c>
      <c r="D167" s="8">
        <v>6.56</v>
      </c>
      <c r="E167" s="8">
        <v>5.48</v>
      </c>
      <c r="F167" s="8">
        <v>48.43</v>
      </c>
      <c r="G167" s="5">
        <v>257</v>
      </c>
      <c r="H167" s="8">
        <v>0.2</v>
      </c>
      <c r="I167" s="8">
        <v>0</v>
      </c>
      <c r="J167" s="8">
        <v>0</v>
      </c>
      <c r="K167" s="11">
        <v>0</v>
      </c>
      <c r="L167" s="8">
        <v>14.6</v>
      </c>
      <c r="M167" s="8">
        <v>210</v>
      </c>
      <c r="N167" s="8">
        <v>140</v>
      </c>
      <c r="O167" s="8">
        <v>5.01</v>
      </c>
    </row>
    <row r="168" spans="1:18">
      <c r="A168" s="8" t="s">
        <v>126</v>
      </c>
      <c r="B168" s="8" t="s">
        <v>169</v>
      </c>
      <c r="C168" s="9">
        <v>150</v>
      </c>
      <c r="D168" s="8">
        <v>4.0999999999999996</v>
      </c>
      <c r="E168" s="8">
        <v>10.8</v>
      </c>
      <c r="F168" s="8">
        <v>39.840000000000003</v>
      </c>
      <c r="G168" s="5">
        <v>232</v>
      </c>
      <c r="H168" s="8">
        <v>0.24</v>
      </c>
      <c r="I168" s="8">
        <v>0</v>
      </c>
      <c r="J168" s="8">
        <v>0</v>
      </c>
      <c r="K168" s="11">
        <v>0</v>
      </c>
      <c r="L168" s="8">
        <v>17.52</v>
      </c>
      <c r="M168" s="8">
        <v>252</v>
      </c>
      <c r="N168" s="8">
        <v>168</v>
      </c>
      <c r="O168" s="8">
        <v>6.0119999999999996</v>
      </c>
    </row>
    <row r="169" spans="1:18">
      <c r="A169" s="8" t="s">
        <v>126</v>
      </c>
      <c r="B169" s="8" t="s">
        <v>169</v>
      </c>
      <c r="C169" s="9">
        <v>180</v>
      </c>
      <c r="D169" s="8">
        <v>4.92</v>
      </c>
      <c r="E169" s="8">
        <v>12.96</v>
      </c>
      <c r="F169" s="8">
        <v>47.81</v>
      </c>
      <c r="G169" s="5">
        <v>278</v>
      </c>
      <c r="H169" s="8"/>
      <c r="I169" s="8"/>
      <c r="J169" s="8"/>
      <c r="K169" s="11"/>
      <c r="L169" s="8"/>
      <c r="M169" s="8"/>
      <c r="N169" s="8"/>
      <c r="O169" s="8"/>
    </row>
    <row r="170" spans="1:18">
      <c r="A170" s="42" t="s">
        <v>170</v>
      </c>
      <c r="B170" s="42" t="s">
        <v>171</v>
      </c>
      <c r="C170" s="43" t="s">
        <v>159</v>
      </c>
      <c r="D170" s="44">
        <v>6.15</v>
      </c>
      <c r="E170" s="44">
        <v>6.39</v>
      </c>
      <c r="F170" s="44">
        <v>42.75</v>
      </c>
      <c r="G170" s="45">
        <v>242</v>
      </c>
      <c r="H170" s="37"/>
      <c r="I170" s="46"/>
      <c r="J170" s="47"/>
      <c r="K170" s="48"/>
      <c r="L170" s="49"/>
      <c r="M170" s="49"/>
      <c r="N170" s="49"/>
      <c r="O170" s="50"/>
      <c r="P170" s="37"/>
      <c r="Q170" s="37"/>
      <c r="R170" s="37"/>
    </row>
    <row r="171" spans="1:18">
      <c r="A171" s="8" t="s">
        <v>154</v>
      </c>
      <c r="B171" s="8" t="s">
        <v>172</v>
      </c>
      <c r="C171" s="9">
        <v>300</v>
      </c>
      <c r="D171" s="8">
        <v>6</v>
      </c>
      <c r="E171" s="8">
        <v>3.68</v>
      </c>
      <c r="F171" s="8">
        <v>35.799999999999997</v>
      </c>
      <c r="G171" s="5">
        <v>191</v>
      </c>
      <c r="H171" s="8">
        <v>0.06</v>
      </c>
      <c r="I171" s="8">
        <v>1.17</v>
      </c>
      <c r="J171" s="8">
        <v>58</v>
      </c>
      <c r="K171" s="11">
        <v>39</v>
      </c>
      <c r="L171" s="8">
        <v>130.09</v>
      </c>
      <c r="M171" s="8">
        <v>138.13999999999999</v>
      </c>
      <c r="N171" s="8">
        <v>30.12</v>
      </c>
      <c r="O171" s="8">
        <v>0.47</v>
      </c>
    </row>
    <row r="172" spans="1:18">
      <c r="A172" s="8" t="s">
        <v>154</v>
      </c>
      <c r="B172" s="8" t="s">
        <v>173</v>
      </c>
      <c r="C172" s="9" t="s">
        <v>157</v>
      </c>
      <c r="D172" s="8">
        <v>5.0999999999999996</v>
      </c>
      <c r="E172" s="8">
        <v>10.72</v>
      </c>
      <c r="F172" s="8">
        <v>33.42</v>
      </c>
      <c r="G172" s="5">
        <v>251</v>
      </c>
      <c r="H172" s="8">
        <v>0.06</v>
      </c>
      <c r="I172" s="8">
        <v>0.96</v>
      </c>
      <c r="J172" s="8">
        <v>54.8</v>
      </c>
      <c r="K172" s="11">
        <v>0.23</v>
      </c>
      <c r="L172" s="8">
        <v>130.66999999999999</v>
      </c>
      <c r="M172" s="8">
        <v>157.44</v>
      </c>
      <c r="N172" s="8">
        <v>36.46</v>
      </c>
      <c r="O172" s="8">
        <v>0.6</v>
      </c>
    </row>
    <row r="173" spans="1:18">
      <c r="A173" s="8" t="s">
        <v>174</v>
      </c>
      <c r="B173" s="8" t="s">
        <v>175</v>
      </c>
      <c r="C173" s="9" t="s">
        <v>159</v>
      </c>
      <c r="D173" s="8"/>
      <c r="E173" s="8"/>
      <c r="F173" s="8"/>
      <c r="G173" s="5"/>
      <c r="H173" s="8">
        <v>0.01</v>
      </c>
      <c r="I173" s="8">
        <v>0.14000000000000001</v>
      </c>
      <c r="J173" s="8">
        <v>72</v>
      </c>
      <c r="K173" s="11">
        <v>0.15</v>
      </c>
      <c r="L173" s="8">
        <v>177.2</v>
      </c>
      <c r="M173" s="8">
        <v>101.5</v>
      </c>
      <c r="N173" s="8">
        <v>7</v>
      </c>
      <c r="O173" s="8">
        <v>0.2</v>
      </c>
    </row>
    <row r="174" spans="1:18">
      <c r="A174" s="8" t="s">
        <v>176</v>
      </c>
      <c r="B174" s="8" t="s">
        <v>177</v>
      </c>
      <c r="C174" s="9" t="s">
        <v>159</v>
      </c>
      <c r="D174" s="8">
        <v>6.16</v>
      </c>
      <c r="E174" s="8">
        <v>6.85</v>
      </c>
      <c r="F174" s="8">
        <v>33.1</v>
      </c>
      <c r="G174" s="5">
        <v>210</v>
      </c>
      <c r="H174" s="8"/>
      <c r="I174" s="8"/>
      <c r="J174" s="8"/>
      <c r="K174" s="11"/>
      <c r="L174" s="8"/>
      <c r="M174" s="8"/>
      <c r="N174" s="8"/>
      <c r="O174" s="8"/>
    </row>
    <row r="175" spans="1:18" s="24" customFormat="1">
      <c r="A175" s="8" t="s">
        <v>152</v>
      </c>
      <c r="B175" s="8" t="s">
        <v>178</v>
      </c>
      <c r="C175" s="9">
        <v>300</v>
      </c>
      <c r="D175" s="8">
        <v>7.95</v>
      </c>
      <c r="E175" s="8">
        <v>4.2</v>
      </c>
      <c r="F175" s="8">
        <v>40</v>
      </c>
      <c r="G175" s="5">
        <v>220</v>
      </c>
      <c r="H175" s="8"/>
      <c r="I175" s="8"/>
      <c r="J175" s="8"/>
      <c r="K175" s="11"/>
      <c r="L175" s="8"/>
      <c r="M175" s="8"/>
      <c r="N175" s="8"/>
      <c r="O175" s="8"/>
      <c r="P175" s="1"/>
      <c r="Q175" s="1"/>
      <c r="R175" s="1"/>
    </row>
    <row r="176" spans="1:18">
      <c r="A176" s="8" t="s">
        <v>152</v>
      </c>
      <c r="B176" s="8" t="s">
        <v>179</v>
      </c>
      <c r="C176" s="9">
        <v>300</v>
      </c>
      <c r="D176" s="8">
        <v>9.5</v>
      </c>
      <c r="E176" s="8">
        <v>3.87</v>
      </c>
      <c r="F176" s="8">
        <v>44.1</v>
      </c>
      <c r="G176" s="5">
        <v>238</v>
      </c>
      <c r="H176" s="8"/>
      <c r="I176" s="8"/>
      <c r="J176" s="8"/>
      <c r="K176" s="11"/>
      <c r="L176" s="8"/>
      <c r="M176" s="8"/>
      <c r="N176" s="8"/>
      <c r="O176" s="8"/>
    </row>
    <row r="177" spans="1:18" s="51" customFormat="1">
      <c r="A177" s="8" t="s">
        <v>152</v>
      </c>
      <c r="B177" s="8" t="s">
        <v>179</v>
      </c>
      <c r="C177" s="9" t="s">
        <v>155</v>
      </c>
      <c r="D177" s="8">
        <v>8.1300000000000008</v>
      </c>
      <c r="E177" s="8">
        <v>5.13</v>
      </c>
      <c r="F177" s="8">
        <v>33.07</v>
      </c>
      <c r="G177" s="5">
        <v>197</v>
      </c>
      <c r="H177" s="8">
        <v>0.11</v>
      </c>
      <c r="I177" s="8">
        <v>0</v>
      </c>
      <c r="J177" s="8">
        <v>20</v>
      </c>
      <c r="K177" s="11">
        <v>0.73</v>
      </c>
      <c r="L177" s="8">
        <v>17.8</v>
      </c>
      <c r="M177" s="8">
        <v>110.9</v>
      </c>
      <c r="N177" s="8">
        <v>23.8</v>
      </c>
      <c r="O177" s="8">
        <v>1.88</v>
      </c>
      <c r="P177" s="1"/>
      <c r="Q177" s="1"/>
      <c r="R177" s="1"/>
    </row>
    <row r="178" spans="1:18" s="24" customFormat="1">
      <c r="A178" s="8" t="s">
        <v>152</v>
      </c>
      <c r="B178" s="8" t="s">
        <v>179</v>
      </c>
      <c r="C178" s="9" t="s">
        <v>159</v>
      </c>
      <c r="D178" s="8">
        <v>8.15</v>
      </c>
      <c r="E178" s="8">
        <v>6.57</v>
      </c>
      <c r="F178" s="8">
        <v>37</v>
      </c>
      <c r="G178" s="5">
        <v>230</v>
      </c>
      <c r="H178" s="8"/>
      <c r="I178" s="8"/>
      <c r="J178" s="8"/>
      <c r="K178" s="11"/>
      <c r="L178" s="8"/>
      <c r="M178" s="8"/>
      <c r="N178" s="8"/>
      <c r="O178" s="8"/>
      <c r="P178" s="1"/>
      <c r="Q178" s="1"/>
      <c r="R178" s="1"/>
    </row>
    <row r="179" spans="1:18">
      <c r="A179" s="8" t="s">
        <v>152</v>
      </c>
      <c r="B179" s="10" t="s">
        <v>180</v>
      </c>
      <c r="C179" s="9">
        <v>300</v>
      </c>
      <c r="D179" s="8">
        <v>7.85</v>
      </c>
      <c r="E179" s="8">
        <v>5.36</v>
      </c>
      <c r="F179" s="8">
        <v>32.299999999999997</v>
      </c>
      <c r="G179" s="5">
        <v>201</v>
      </c>
      <c r="H179" s="8">
        <v>0.21</v>
      </c>
      <c r="I179" s="8">
        <v>1.17</v>
      </c>
      <c r="J179" s="8">
        <v>38</v>
      </c>
      <c r="K179" s="11">
        <v>38.950000000000003</v>
      </c>
      <c r="L179" s="8">
        <v>151.6</v>
      </c>
      <c r="M179" s="8">
        <v>228.8</v>
      </c>
      <c r="N179" s="8">
        <v>60.66</v>
      </c>
      <c r="O179" s="8">
        <v>1.71</v>
      </c>
    </row>
    <row r="180" spans="1:18">
      <c r="A180" s="8" t="s">
        <v>152</v>
      </c>
      <c r="B180" s="10" t="s">
        <v>181</v>
      </c>
      <c r="C180" s="9" t="s">
        <v>159</v>
      </c>
      <c r="D180" s="8">
        <v>7.77</v>
      </c>
      <c r="E180" s="8">
        <v>9.23</v>
      </c>
      <c r="F180" s="8">
        <v>34.200000000000003</v>
      </c>
      <c r="G180" s="5">
        <v>252</v>
      </c>
      <c r="H180" s="8">
        <v>0.21</v>
      </c>
      <c r="I180" s="8">
        <v>1.17</v>
      </c>
      <c r="J180" s="8">
        <v>58</v>
      </c>
      <c r="K180" s="11">
        <v>39</v>
      </c>
      <c r="L180" s="8">
        <v>152.76</v>
      </c>
      <c r="M180" s="8">
        <v>230.31</v>
      </c>
      <c r="N180" s="8">
        <v>60.66</v>
      </c>
      <c r="O180" s="8">
        <v>1.71</v>
      </c>
      <c r="P180" s="4"/>
    </row>
    <row r="181" spans="1:18">
      <c r="A181" s="8" t="s">
        <v>152</v>
      </c>
      <c r="B181" s="10" t="s">
        <v>181</v>
      </c>
      <c r="C181" s="9" t="s">
        <v>157</v>
      </c>
      <c r="D181" s="8">
        <v>7.82</v>
      </c>
      <c r="E181" s="8">
        <v>12.83</v>
      </c>
      <c r="F181" s="8">
        <v>34.270000000000003</v>
      </c>
      <c r="G181" s="5">
        <v>285</v>
      </c>
      <c r="H181" s="8"/>
      <c r="I181" s="8"/>
      <c r="J181" s="8"/>
      <c r="K181" s="11"/>
      <c r="L181" s="8"/>
      <c r="M181" s="8"/>
      <c r="N181" s="8"/>
      <c r="O181" s="8"/>
      <c r="P181" s="4"/>
    </row>
    <row r="182" spans="1:18">
      <c r="A182" s="8" t="s">
        <v>152</v>
      </c>
      <c r="B182" s="8" t="s">
        <v>182</v>
      </c>
      <c r="C182" s="9">
        <v>300</v>
      </c>
      <c r="D182" s="8">
        <v>8.1</v>
      </c>
      <c r="E182" s="8">
        <v>4.5</v>
      </c>
      <c r="F182" s="8">
        <v>44.8</v>
      </c>
      <c r="G182" s="5">
        <v>241</v>
      </c>
      <c r="H182" s="8">
        <v>0.21</v>
      </c>
      <c r="I182" s="8">
        <v>1.64</v>
      </c>
      <c r="J182" s="8">
        <v>65.2</v>
      </c>
      <c r="K182" s="11">
        <v>46.2</v>
      </c>
      <c r="L182" s="8">
        <v>183.58</v>
      </c>
      <c r="M182" s="8">
        <v>245.75</v>
      </c>
      <c r="N182" s="8">
        <v>99.23</v>
      </c>
      <c r="O182" s="8">
        <v>2.87</v>
      </c>
    </row>
    <row r="183" spans="1:18" s="13" customFormat="1">
      <c r="A183" s="8" t="s">
        <v>152</v>
      </c>
      <c r="B183" s="8" t="s">
        <v>182</v>
      </c>
      <c r="C183" s="9" t="s">
        <v>157</v>
      </c>
      <c r="D183" s="8">
        <v>9.09</v>
      </c>
      <c r="E183" s="8">
        <v>12.99</v>
      </c>
      <c r="F183" s="8">
        <v>35.18</v>
      </c>
      <c r="G183" s="5">
        <v>295</v>
      </c>
      <c r="H183" s="8">
        <v>0</v>
      </c>
      <c r="I183" s="8">
        <v>0</v>
      </c>
      <c r="J183" s="8">
        <v>20</v>
      </c>
      <c r="K183" s="11">
        <v>0.05</v>
      </c>
      <c r="L183" s="8">
        <v>1.2</v>
      </c>
      <c r="M183" s="8">
        <v>1.5</v>
      </c>
      <c r="N183" s="8">
        <v>0</v>
      </c>
      <c r="O183" s="8">
        <v>0</v>
      </c>
      <c r="P183" s="1"/>
      <c r="Q183" s="1"/>
      <c r="R183" s="1"/>
    </row>
    <row r="184" spans="1:18">
      <c r="A184" s="8" t="s">
        <v>64</v>
      </c>
      <c r="B184" s="8" t="s">
        <v>183</v>
      </c>
      <c r="C184" s="9">
        <v>5</v>
      </c>
      <c r="D184" s="8">
        <v>0.05</v>
      </c>
      <c r="E184" s="8">
        <v>3.6</v>
      </c>
      <c r="F184" s="8">
        <v>7.0000000000000007E-2</v>
      </c>
      <c r="G184" s="5">
        <v>32.86</v>
      </c>
      <c r="H184" s="19">
        <v>0.21</v>
      </c>
      <c r="I184" s="19">
        <v>1.64</v>
      </c>
      <c r="J184" s="19">
        <v>45.2</v>
      </c>
      <c r="K184" s="21">
        <v>46.15</v>
      </c>
      <c r="L184" s="19">
        <v>182.4</v>
      </c>
      <c r="M184" s="19">
        <v>244.3</v>
      </c>
      <c r="N184" s="19">
        <v>99.23</v>
      </c>
      <c r="O184" s="19">
        <v>2.87</v>
      </c>
      <c r="P184" s="24"/>
      <c r="Q184" s="24"/>
      <c r="R184" s="24"/>
    </row>
    <row r="185" spans="1:18">
      <c r="A185" s="19" t="s">
        <v>152</v>
      </c>
      <c r="B185" s="19" t="s">
        <v>182</v>
      </c>
      <c r="C185" s="18" t="s">
        <v>155</v>
      </c>
      <c r="D185" s="19">
        <v>9.02</v>
      </c>
      <c r="E185" s="19">
        <v>7.91</v>
      </c>
      <c r="F185" s="19">
        <v>35.1</v>
      </c>
      <c r="G185" s="20">
        <v>249</v>
      </c>
      <c r="H185" s="8">
        <v>0.21</v>
      </c>
      <c r="I185" s="8">
        <v>1.64</v>
      </c>
      <c r="J185" s="8">
        <v>45.2</v>
      </c>
      <c r="K185" s="11">
        <v>46.15</v>
      </c>
      <c r="L185" s="8">
        <v>182.4</v>
      </c>
      <c r="M185" s="8">
        <v>244.3</v>
      </c>
      <c r="N185" s="8">
        <v>99.23</v>
      </c>
      <c r="O185" s="8">
        <v>2.87</v>
      </c>
    </row>
    <row r="186" spans="1:18">
      <c r="A186" s="8" t="s">
        <v>152</v>
      </c>
      <c r="B186" s="8" t="s">
        <v>182</v>
      </c>
      <c r="C186" s="9" t="s">
        <v>159</v>
      </c>
      <c r="D186" s="8">
        <v>9.0399999999999991</v>
      </c>
      <c r="E186" s="8">
        <v>9.35</v>
      </c>
      <c r="F186" s="8">
        <v>35.11</v>
      </c>
      <c r="G186" s="5">
        <v>262</v>
      </c>
      <c r="H186" s="10">
        <v>0.06</v>
      </c>
      <c r="I186" s="10">
        <v>2.23</v>
      </c>
      <c r="J186" s="10">
        <v>0.06</v>
      </c>
      <c r="K186" s="11">
        <v>0</v>
      </c>
      <c r="L186" s="10">
        <v>150</v>
      </c>
      <c r="M186" s="10">
        <v>201.34</v>
      </c>
      <c r="N186" s="10">
        <v>25.9</v>
      </c>
      <c r="O186" s="10">
        <v>1.19</v>
      </c>
      <c r="P186" s="51" t="s">
        <v>184</v>
      </c>
      <c r="Q186" s="51"/>
      <c r="R186" s="51"/>
    </row>
    <row r="187" spans="1:18">
      <c r="A187" s="10" t="s">
        <v>185</v>
      </c>
      <c r="B187" s="10" t="s">
        <v>186</v>
      </c>
      <c r="C187" s="52" t="s">
        <v>187</v>
      </c>
      <c r="D187" s="10">
        <v>12.4</v>
      </c>
      <c r="E187" s="10">
        <v>7.95</v>
      </c>
      <c r="F187" s="10">
        <v>34</v>
      </c>
      <c r="G187" s="53">
        <v>249</v>
      </c>
      <c r="H187" s="19">
        <v>0.09</v>
      </c>
      <c r="I187" s="19">
        <v>0</v>
      </c>
      <c r="J187" s="19">
        <v>61</v>
      </c>
      <c r="K187" s="35">
        <v>0.9</v>
      </c>
      <c r="L187" s="19">
        <v>160.9</v>
      </c>
      <c r="M187" s="19">
        <v>141.9</v>
      </c>
      <c r="N187" s="19">
        <v>45.5</v>
      </c>
      <c r="O187" s="19">
        <v>1</v>
      </c>
      <c r="P187" s="24"/>
      <c r="Q187" s="24"/>
      <c r="R187" s="24"/>
    </row>
    <row r="188" spans="1:18">
      <c r="A188" s="8" t="s">
        <v>138</v>
      </c>
      <c r="B188" s="8" t="s">
        <v>188</v>
      </c>
      <c r="C188" s="54" t="s">
        <v>144</v>
      </c>
      <c r="D188" s="19">
        <v>8.58</v>
      </c>
      <c r="E188" s="19">
        <v>13.58</v>
      </c>
      <c r="F188" s="19">
        <v>34.200000000000003</v>
      </c>
      <c r="G188" s="20">
        <v>299</v>
      </c>
      <c r="H188" s="8">
        <v>0.10199999999999999</v>
      </c>
      <c r="I188" s="8">
        <v>7.0000000000000007E-2</v>
      </c>
      <c r="J188" s="8">
        <v>26</v>
      </c>
      <c r="K188" s="11">
        <v>18.690000000000001</v>
      </c>
      <c r="L188" s="8">
        <v>98.4</v>
      </c>
      <c r="M188" s="8">
        <v>80</v>
      </c>
      <c r="N188" s="8">
        <v>10</v>
      </c>
      <c r="O188" s="8">
        <v>0.75</v>
      </c>
    </row>
    <row r="189" spans="1:18">
      <c r="A189" s="8" t="s">
        <v>138</v>
      </c>
      <c r="B189" s="8" t="s">
        <v>188</v>
      </c>
      <c r="C189" s="9" t="s">
        <v>189</v>
      </c>
      <c r="D189" s="8">
        <v>7.8</v>
      </c>
      <c r="E189" s="8">
        <v>6.67</v>
      </c>
      <c r="F189" s="8">
        <v>36.9</v>
      </c>
      <c r="G189" s="5">
        <v>230</v>
      </c>
      <c r="H189" s="8">
        <v>0.11</v>
      </c>
      <c r="I189" s="8">
        <v>0</v>
      </c>
      <c r="J189" s="8">
        <v>70</v>
      </c>
      <c r="K189" s="10">
        <v>1.1000000000000001</v>
      </c>
      <c r="L189" s="8">
        <v>145</v>
      </c>
      <c r="M189" s="8">
        <v>129.9</v>
      </c>
      <c r="N189" s="8">
        <v>51.6</v>
      </c>
      <c r="O189" s="8">
        <v>1.1000000000000001</v>
      </c>
    </row>
    <row r="190" spans="1:18">
      <c r="A190" s="8" t="s">
        <v>138</v>
      </c>
      <c r="B190" s="8" t="s">
        <v>188</v>
      </c>
      <c r="C190" s="9" t="s">
        <v>145</v>
      </c>
      <c r="D190" s="8">
        <v>10</v>
      </c>
      <c r="E190" s="8">
        <v>10</v>
      </c>
      <c r="F190" s="8">
        <v>43</v>
      </c>
      <c r="G190" s="5">
        <v>300</v>
      </c>
      <c r="H190" s="8"/>
      <c r="I190" s="8"/>
      <c r="J190" s="8"/>
      <c r="K190" s="10"/>
      <c r="L190" s="8"/>
      <c r="M190" s="8"/>
      <c r="N190" s="8"/>
      <c r="O190" s="8"/>
    </row>
    <row r="191" spans="1:18">
      <c r="A191" s="8" t="s">
        <v>190</v>
      </c>
      <c r="B191" s="8" t="s">
        <v>191</v>
      </c>
      <c r="C191" s="9">
        <v>300</v>
      </c>
      <c r="D191" s="8">
        <v>6.75</v>
      </c>
      <c r="E191" s="8">
        <v>10.5</v>
      </c>
      <c r="F191" s="8">
        <v>28.2</v>
      </c>
      <c r="G191" s="5">
        <v>227</v>
      </c>
      <c r="H191" s="8">
        <v>7.0000000000000007E-2</v>
      </c>
      <c r="I191" s="8">
        <v>62.4</v>
      </c>
      <c r="J191" s="8">
        <v>26.4</v>
      </c>
      <c r="K191" s="11">
        <v>0.15</v>
      </c>
      <c r="L191" s="8">
        <v>130.4</v>
      </c>
      <c r="M191" s="8">
        <v>109.5</v>
      </c>
      <c r="N191" s="8">
        <v>21.3</v>
      </c>
      <c r="O191" s="8">
        <v>0.52</v>
      </c>
    </row>
    <row r="192" spans="1:18">
      <c r="A192" s="8" t="s">
        <v>190</v>
      </c>
      <c r="B192" s="8" t="s">
        <v>191</v>
      </c>
      <c r="C192" s="9">
        <v>200</v>
      </c>
      <c r="D192" s="8">
        <v>4.5</v>
      </c>
      <c r="E192" s="8">
        <v>7</v>
      </c>
      <c r="F192" s="8">
        <v>18.8</v>
      </c>
      <c r="G192" s="5">
        <v>151</v>
      </c>
      <c r="H192" s="14"/>
      <c r="I192" s="14"/>
      <c r="J192" s="14"/>
      <c r="K192" s="17"/>
      <c r="L192" s="14"/>
      <c r="M192" s="14"/>
      <c r="N192" s="14"/>
      <c r="O192" s="14"/>
      <c r="P192" s="13"/>
      <c r="Q192" s="13"/>
      <c r="R192" s="13"/>
    </row>
    <row r="193" spans="1:18">
      <c r="A193" s="14"/>
      <c r="B193" s="15" t="s">
        <v>192</v>
      </c>
      <c r="C193" s="16"/>
      <c r="D193" s="14"/>
      <c r="E193" s="14"/>
      <c r="F193" s="14"/>
      <c r="G193" s="15"/>
      <c r="H193" s="8"/>
      <c r="I193" s="8"/>
      <c r="J193" s="8"/>
      <c r="K193" s="11"/>
      <c r="L193" s="8"/>
      <c r="M193" s="8"/>
      <c r="N193" s="8"/>
      <c r="O193" s="8"/>
    </row>
    <row r="194" spans="1:18">
      <c r="A194" s="8" t="s">
        <v>193</v>
      </c>
      <c r="B194" s="8" t="s">
        <v>194</v>
      </c>
      <c r="C194" s="9" t="s">
        <v>195</v>
      </c>
      <c r="D194" s="8">
        <v>15.2</v>
      </c>
      <c r="E194" s="8">
        <v>14.5</v>
      </c>
      <c r="F194" s="8">
        <v>3.5</v>
      </c>
      <c r="G194" s="5">
        <v>205</v>
      </c>
      <c r="H194" s="8"/>
      <c r="I194" s="8">
        <v>2</v>
      </c>
      <c r="J194" s="8"/>
      <c r="K194" s="11"/>
      <c r="L194" s="8">
        <v>27.7</v>
      </c>
      <c r="M194" s="8"/>
      <c r="N194" s="8">
        <v>23.7</v>
      </c>
      <c r="O194" s="8">
        <v>1.3</v>
      </c>
    </row>
    <row r="195" spans="1:18">
      <c r="A195" s="8" t="s">
        <v>193</v>
      </c>
      <c r="B195" s="8" t="s">
        <v>196</v>
      </c>
      <c r="C195" s="9" t="s">
        <v>195</v>
      </c>
      <c r="D195" s="8">
        <v>10.69</v>
      </c>
      <c r="E195" s="8">
        <v>9.07</v>
      </c>
      <c r="F195" s="8">
        <v>3.69</v>
      </c>
      <c r="G195" s="5">
        <v>138</v>
      </c>
      <c r="H195" s="8">
        <v>0.04</v>
      </c>
      <c r="I195" s="8">
        <v>0</v>
      </c>
      <c r="J195" s="8">
        <v>20</v>
      </c>
      <c r="K195" s="11">
        <v>0.17</v>
      </c>
      <c r="L195" s="8">
        <v>40</v>
      </c>
      <c r="M195" s="8">
        <v>143.33000000000001</v>
      </c>
      <c r="N195" s="8">
        <v>20</v>
      </c>
      <c r="O195" s="8">
        <v>2</v>
      </c>
    </row>
    <row r="196" spans="1:18">
      <c r="A196" s="8" t="s">
        <v>197</v>
      </c>
      <c r="B196" s="8" t="s">
        <v>198</v>
      </c>
      <c r="C196" s="9">
        <v>100</v>
      </c>
      <c r="D196" s="8">
        <v>21.67</v>
      </c>
      <c r="E196" s="8">
        <v>13.33</v>
      </c>
      <c r="F196" s="8">
        <v>0</v>
      </c>
      <c r="G196" s="5">
        <v>207</v>
      </c>
      <c r="H196" s="8">
        <v>0.03</v>
      </c>
      <c r="I196" s="8">
        <v>0</v>
      </c>
      <c r="J196" s="8">
        <v>15</v>
      </c>
      <c r="K196" s="11">
        <v>0.13</v>
      </c>
      <c r="L196" s="8">
        <v>30</v>
      </c>
      <c r="M196" s="8">
        <v>107.5</v>
      </c>
      <c r="N196" s="8">
        <v>15</v>
      </c>
      <c r="O196" s="8">
        <v>1.5</v>
      </c>
    </row>
    <row r="197" spans="1:18">
      <c r="A197" s="8" t="s">
        <v>197</v>
      </c>
      <c r="B197" s="8" t="s">
        <v>198</v>
      </c>
      <c r="C197" s="9">
        <v>75</v>
      </c>
      <c r="D197" s="8">
        <v>16.3</v>
      </c>
      <c r="E197" s="8">
        <v>10</v>
      </c>
      <c r="F197" s="8">
        <v>0</v>
      </c>
      <c r="G197" s="5">
        <v>155</v>
      </c>
      <c r="H197" s="8">
        <v>0.21</v>
      </c>
      <c r="I197" s="8">
        <v>4.22</v>
      </c>
      <c r="J197" s="8">
        <v>0.11</v>
      </c>
      <c r="K197" s="11">
        <v>0.46</v>
      </c>
      <c r="L197" s="8">
        <v>22.44</v>
      </c>
      <c r="M197" s="8">
        <v>219</v>
      </c>
      <c r="N197" s="8">
        <v>25.78</v>
      </c>
      <c r="O197" s="8">
        <v>1.83</v>
      </c>
    </row>
    <row r="198" spans="1:18">
      <c r="A198" s="8" t="s">
        <v>18</v>
      </c>
      <c r="B198" s="8" t="s">
        <v>199</v>
      </c>
      <c r="C198" s="9">
        <v>70</v>
      </c>
      <c r="D198" s="8">
        <v>19.5</v>
      </c>
      <c r="E198" s="8">
        <v>16.100000000000001</v>
      </c>
      <c r="F198" s="8">
        <v>0.16</v>
      </c>
      <c r="G198" s="5">
        <v>223</v>
      </c>
      <c r="H198" s="8">
        <v>0.04</v>
      </c>
      <c r="I198" s="8">
        <v>0</v>
      </c>
      <c r="J198" s="8">
        <v>20</v>
      </c>
      <c r="K198" s="11">
        <v>0.17</v>
      </c>
      <c r="L198" s="8">
        <v>40</v>
      </c>
      <c r="M198" s="8">
        <v>143.33000000000001</v>
      </c>
      <c r="N198" s="8">
        <v>20</v>
      </c>
      <c r="O198" s="8">
        <v>2</v>
      </c>
    </row>
    <row r="199" spans="1:18">
      <c r="A199" s="8" t="s">
        <v>18</v>
      </c>
      <c r="B199" s="8" t="s">
        <v>200</v>
      </c>
      <c r="C199" s="9">
        <v>100</v>
      </c>
      <c r="D199" s="8">
        <v>21.84</v>
      </c>
      <c r="E199" s="8">
        <v>13.26</v>
      </c>
      <c r="F199" s="8">
        <v>0</v>
      </c>
      <c r="G199" s="5">
        <v>207</v>
      </c>
      <c r="H199" s="8">
        <v>1.7000000000000001E-2</v>
      </c>
      <c r="I199" s="8">
        <v>0</v>
      </c>
      <c r="J199" s="8">
        <v>0.15</v>
      </c>
      <c r="K199" s="10">
        <v>10</v>
      </c>
      <c r="L199" s="8">
        <v>19.5</v>
      </c>
      <c r="M199" s="8">
        <v>71.5</v>
      </c>
      <c r="N199" s="8">
        <v>10</v>
      </c>
      <c r="O199" s="8">
        <v>0.9</v>
      </c>
    </row>
    <row r="200" spans="1:18">
      <c r="A200" s="8" t="s">
        <v>18</v>
      </c>
      <c r="B200" s="8" t="s">
        <v>201</v>
      </c>
      <c r="C200" s="9">
        <v>80</v>
      </c>
      <c r="D200" s="8">
        <v>17.47</v>
      </c>
      <c r="E200" s="8">
        <v>10.6</v>
      </c>
      <c r="F200" s="8">
        <v>0</v>
      </c>
      <c r="G200" s="5">
        <v>166</v>
      </c>
      <c r="H200" s="8">
        <v>0.03</v>
      </c>
      <c r="I200" s="8">
        <v>0</v>
      </c>
      <c r="J200" s="8">
        <v>15</v>
      </c>
      <c r="K200" s="11">
        <v>0.13</v>
      </c>
      <c r="L200" s="8">
        <v>30</v>
      </c>
      <c r="M200" s="8">
        <v>107.5</v>
      </c>
      <c r="N200" s="8">
        <v>15</v>
      </c>
      <c r="O200" s="8">
        <v>1.5</v>
      </c>
    </row>
    <row r="201" spans="1:18">
      <c r="A201" s="8" t="s">
        <v>18</v>
      </c>
      <c r="B201" s="8" t="s">
        <v>200</v>
      </c>
      <c r="C201" s="9">
        <v>75</v>
      </c>
      <c r="D201" s="8">
        <v>16.399999999999999</v>
      </c>
      <c r="E201" s="8">
        <v>9.9499999999999993</v>
      </c>
      <c r="F201" s="8">
        <v>0</v>
      </c>
      <c r="G201" s="5">
        <v>155</v>
      </c>
      <c r="H201" s="8"/>
      <c r="I201" s="8"/>
      <c r="J201" s="8"/>
      <c r="K201" s="11"/>
      <c r="L201" s="8"/>
      <c r="M201" s="8"/>
      <c r="N201" s="8"/>
      <c r="O201" s="8"/>
    </row>
    <row r="202" spans="1:18">
      <c r="A202" s="8" t="s">
        <v>18</v>
      </c>
      <c r="B202" s="8" t="s">
        <v>202</v>
      </c>
      <c r="C202" s="9">
        <v>75</v>
      </c>
      <c r="D202" s="8">
        <v>13.05</v>
      </c>
      <c r="E202" s="8">
        <v>17.25</v>
      </c>
      <c r="F202" s="8">
        <v>10.95</v>
      </c>
      <c r="G202" s="5">
        <v>249</v>
      </c>
      <c r="H202" s="8"/>
      <c r="I202" s="8"/>
      <c r="J202" s="8"/>
      <c r="K202" s="11"/>
      <c r="L202" s="8"/>
      <c r="M202" s="8"/>
      <c r="N202" s="8"/>
      <c r="O202" s="8"/>
    </row>
    <row r="203" spans="1:18">
      <c r="A203" s="8" t="s">
        <v>18</v>
      </c>
      <c r="B203" s="8" t="s">
        <v>202</v>
      </c>
      <c r="C203" s="9">
        <v>50</v>
      </c>
      <c r="D203" s="8">
        <v>8.6999999999999993</v>
      </c>
      <c r="E203" s="8">
        <v>11.5</v>
      </c>
      <c r="F203" s="8">
        <v>7.3</v>
      </c>
      <c r="G203" s="5">
        <v>166</v>
      </c>
      <c r="H203" s="8"/>
      <c r="I203" s="8"/>
      <c r="J203" s="8"/>
      <c r="K203" s="11"/>
      <c r="L203" s="8"/>
      <c r="M203" s="8"/>
      <c r="N203" s="8"/>
      <c r="O203" s="8"/>
    </row>
    <row r="204" spans="1:18">
      <c r="A204" s="8" t="s">
        <v>18</v>
      </c>
      <c r="B204" s="8" t="s">
        <v>203</v>
      </c>
      <c r="C204" s="9">
        <v>70</v>
      </c>
      <c r="D204" s="8">
        <v>9.67</v>
      </c>
      <c r="E204" s="8">
        <v>9.64</v>
      </c>
      <c r="F204" s="8">
        <v>5.55</v>
      </c>
      <c r="G204" s="5">
        <v>146</v>
      </c>
      <c r="H204" s="8"/>
      <c r="I204" s="8"/>
      <c r="J204" s="8"/>
      <c r="K204" s="11"/>
      <c r="L204" s="8"/>
      <c r="M204" s="8"/>
      <c r="N204" s="8"/>
      <c r="O204" s="8"/>
    </row>
    <row r="205" spans="1:18">
      <c r="A205" s="8" t="s">
        <v>18</v>
      </c>
      <c r="B205" s="8" t="s">
        <v>202</v>
      </c>
      <c r="C205" s="9">
        <v>70</v>
      </c>
      <c r="D205" s="8"/>
      <c r="E205" s="8"/>
      <c r="F205" s="8"/>
      <c r="G205" s="5">
        <v>232</v>
      </c>
      <c r="H205" s="8"/>
      <c r="I205" s="8"/>
      <c r="J205" s="8"/>
      <c r="K205" s="11"/>
      <c r="L205" s="8"/>
      <c r="M205" s="8"/>
      <c r="N205" s="8"/>
      <c r="O205" s="8"/>
    </row>
    <row r="206" spans="1:18">
      <c r="A206" s="8" t="s">
        <v>18</v>
      </c>
      <c r="B206" s="8" t="s">
        <v>202</v>
      </c>
      <c r="C206" s="9">
        <v>60</v>
      </c>
      <c r="D206" s="8">
        <v>10.4</v>
      </c>
      <c r="E206" s="8">
        <v>13.8</v>
      </c>
      <c r="F206" s="8">
        <v>8.8000000000000007</v>
      </c>
      <c r="G206" s="5">
        <v>199</v>
      </c>
      <c r="H206" s="8">
        <v>7.0000000000000007E-2</v>
      </c>
      <c r="I206" s="8">
        <v>0.1</v>
      </c>
      <c r="J206" s="8">
        <v>23.75</v>
      </c>
      <c r="K206" s="11">
        <v>81</v>
      </c>
      <c r="L206" s="8">
        <v>13.04</v>
      </c>
      <c r="M206" s="8">
        <v>113.8</v>
      </c>
      <c r="N206" s="8">
        <v>18.79</v>
      </c>
      <c r="O206" s="8">
        <v>2.15</v>
      </c>
    </row>
    <row r="207" spans="1:18" s="13" customFormat="1">
      <c r="A207" s="8" t="s">
        <v>18</v>
      </c>
      <c r="B207" s="8" t="s">
        <v>204</v>
      </c>
      <c r="C207" s="9" t="s">
        <v>205</v>
      </c>
      <c r="D207" s="8">
        <v>5.65</v>
      </c>
      <c r="E207" s="8">
        <v>7.9</v>
      </c>
      <c r="F207" s="8">
        <v>5</v>
      </c>
      <c r="G207" s="5">
        <v>113</v>
      </c>
      <c r="H207" s="8"/>
      <c r="I207" s="8"/>
      <c r="J207" s="8"/>
      <c r="K207" s="11"/>
      <c r="L207" s="8"/>
      <c r="M207" s="8"/>
      <c r="N207" s="8"/>
      <c r="O207" s="8"/>
      <c r="P207" s="1"/>
      <c r="Q207" s="1"/>
      <c r="R207" s="1"/>
    </row>
    <row r="208" spans="1:18" s="24" customFormat="1">
      <c r="A208" s="8" t="s">
        <v>18</v>
      </c>
      <c r="B208" s="8" t="s">
        <v>204</v>
      </c>
      <c r="C208" s="9" t="s">
        <v>206</v>
      </c>
      <c r="D208" s="8">
        <v>10.8</v>
      </c>
      <c r="E208" s="8">
        <v>18.350000000000001</v>
      </c>
      <c r="F208" s="8">
        <v>12.58</v>
      </c>
      <c r="G208" s="5">
        <v>256</v>
      </c>
      <c r="H208" s="8"/>
      <c r="I208" s="8"/>
      <c r="J208" s="8"/>
      <c r="K208" s="11"/>
      <c r="L208" s="8"/>
      <c r="M208" s="8"/>
      <c r="N208" s="8"/>
      <c r="O208" s="8"/>
      <c r="P208" s="1"/>
      <c r="Q208" s="1"/>
      <c r="R208" s="1"/>
    </row>
    <row r="209" spans="1:18" s="24" customFormat="1">
      <c r="A209" s="8" t="s">
        <v>18</v>
      </c>
      <c r="B209" s="8" t="s">
        <v>204</v>
      </c>
      <c r="C209" s="9" t="s">
        <v>207</v>
      </c>
      <c r="D209" s="8">
        <v>13.97</v>
      </c>
      <c r="E209" s="8">
        <v>21.77</v>
      </c>
      <c r="F209" s="8">
        <v>13.19</v>
      </c>
      <c r="G209" s="5">
        <v>301</v>
      </c>
      <c r="H209" s="8">
        <v>0.03</v>
      </c>
      <c r="I209" s="8">
        <v>1.1399999999999999</v>
      </c>
      <c r="J209" s="8">
        <v>0.04</v>
      </c>
      <c r="K209" s="11">
        <v>0.01</v>
      </c>
      <c r="L209" s="8">
        <v>32.340000000000003</v>
      </c>
      <c r="M209" s="8">
        <v>106.14</v>
      </c>
      <c r="N209" s="8">
        <v>36.130000000000003</v>
      </c>
      <c r="O209" s="8">
        <v>0.83</v>
      </c>
      <c r="P209" s="1" t="s">
        <v>208</v>
      </c>
      <c r="Q209" s="1"/>
      <c r="R209" s="1"/>
    </row>
    <row r="210" spans="1:18" s="24" customFormat="1">
      <c r="A210" s="8" t="s">
        <v>18</v>
      </c>
      <c r="B210" s="8" t="s">
        <v>209</v>
      </c>
      <c r="C210" s="9" t="s">
        <v>210</v>
      </c>
      <c r="D210" s="8">
        <v>10.3</v>
      </c>
      <c r="E210" s="8">
        <v>9.1</v>
      </c>
      <c r="F210" s="8">
        <v>11.8</v>
      </c>
      <c r="G210" s="5">
        <v>167</v>
      </c>
      <c r="H210" s="8">
        <v>0.05</v>
      </c>
      <c r="I210" s="8">
        <v>1.49</v>
      </c>
      <c r="J210" s="8">
        <v>1.4999999999999999E-2</v>
      </c>
      <c r="K210" s="10">
        <v>2E-3</v>
      </c>
      <c r="L210" s="8">
        <v>16.25</v>
      </c>
      <c r="M210" s="8">
        <v>123.05</v>
      </c>
      <c r="N210" s="8">
        <v>54.74</v>
      </c>
      <c r="O210" s="8">
        <v>1.1000000000000001</v>
      </c>
      <c r="P210" s="1"/>
      <c r="Q210" s="1"/>
      <c r="R210" s="1"/>
    </row>
    <row r="211" spans="1:18" s="24" customFormat="1">
      <c r="A211" s="8" t="s">
        <v>18</v>
      </c>
      <c r="B211" s="8" t="s">
        <v>211</v>
      </c>
      <c r="C211" s="9" t="s">
        <v>212</v>
      </c>
      <c r="D211" s="8">
        <v>13.2</v>
      </c>
      <c r="E211" s="8">
        <v>19.8</v>
      </c>
      <c r="F211" s="8">
        <v>10.7</v>
      </c>
      <c r="G211" s="5">
        <v>271</v>
      </c>
      <c r="H211" s="8">
        <v>0.05</v>
      </c>
      <c r="I211" s="8">
        <v>1.49</v>
      </c>
      <c r="J211" s="8">
        <v>1.4999999999999999E-2</v>
      </c>
      <c r="K211" s="10">
        <v>2E-3</v>
      </c>
      <c r="L211" s="8">
        <v>16.25</v>
      </c>
      <c r="M211" s="8">
        <v>123.05</v>
      </c>
      <c r="N211" s="8">
        <v>54.74</v>
      </c>
      <c r="O211" s="8">
        <v>1.1000000000000001</v>
      </c>
      <c r="P211" s="1"/>
      <c r="Q211" s="1"/>
      <c r="R211" s="1"/>
    </row>
    <row r="212" spans="1:18" s="24" customFormat="1">
      <c r="A212" s="8" t="s">
        <v>18</v>
      </c>
      <c r="B212" s="8" t="s">
        <v>213</v>
      </c>
      <c r="C212" s="9">
        <v>50</v>
      </c>
      <c r="D212" s="8">
        <v>8.6999999999999993</v>
      </c>
      <c r="E212" s="8">
        <v>12.17</v>
      </c>
      <c r="F212" s="8">
        <v>8.9</v>
      </c>
      <c r="G212" s="5">
        <v>179</v>
      </c>
      <c r="H212" s="8">
        <v>0.03</v>
      </c>
      <c r="I212" s="8">
        <v>0.99</v>
      </c>
      <c r="J212" s="8">
        <v>0.01</v>
      </c>
      <c r="K212" s="11">
        <v>1E-3</v>
      </c>
      <c r="L212" s="8">
        <v>10.83</v>
      </c>
      <c r="M212" s="8">
        <v>82.03</v>
      </c>
      <c r="N212" s="8">
        <v>36.49</v>
      </c>
      <c r="O212" s="8">
        <v>0.73</v>
      </c>
      <c r="P212" s="1"/>
      <c r="Q212" s="1"/>
      <c r="R212" s="1"/>
    </row>
    <row r="213" spans="1:18" s="24" customFormat="1">
      <c r="A213" s="8" t="s">
        <v>18</v>
      </c>
      <c r="B213" s="8" t="s">
        <v>214</v>
      </c>
      <c r="C213" s="9" t="s">
        <v>215</v>
      </c>
      <c r="D213" s="8">
        <v>8.8000000000000007</v>
      </c>
      <c r="E213" s="8">
        <v>15.3</v>
      </c>
      <c r="F213" s="8">
        <v>7.2</v>
      </c>
      <c r="G213" s="5">
        <v>200</v>
      </c>
      <c r="H213" s="8"/>
      <c r="I213" s="8"/>
      <c r="J213" s="8"/>
      <c r="K213" s="11"/>
      <c r="L213" s="8"/>
      <c r="M213" s="8"/>
      <c r="N213" s="8"/>
      <c r="O213" s="8"/>
      <c r="P213" s="1" t="s">
        <v>216</v>
      </c>
      <c r="Q213" s="1"/>
      <c r="R213" s="1"/>
    </row>
    <row r="214" spans="1:18" s="24" customFormat="1">
      <c r="A214" s="8" t="s">
        <v>18</v>
      </c>
      <c r="B214" s="8" t="s">
        <v>213</v>
      </c>
      <c r="C214" s="9">
        <v>75</v>
      </c>
      <c r="D214" s="8">
        <v>13.61</v>
      </c>
      <c r="E214" s="8">
        <v>18.25</v>
      </c>
      <c r="F214" s="8">
        <v>13.36</v>
      </c>
      <c r="G214" s="5">
        <v>269</v>
      </c>
      <c r="H214" s="8">
        <v>0.04</v>
      </c>
      <c r="I214" s="8">
        <v>5.18</v>
      </c>
      <c r="J214" s="8">
        <v>0.04</v>
      </c>
      <c r="K214" s="11">
        <v>0.09</v>
      </c>
      <c r="L214" s="8">
        <v>23.16</v>
      </c>
      <c r="M214" s="8">
        <v>130</v>
      </c>
      <c r="N214" s="8">
        <v>45</v>
      </c>
      <c r="O214" s="8">
        <v>1.25</v>
      </c>
      <c r="P214" s="1"/>
      <c r="Q214" s="1"/>
      <c r="R214" s="1"/>
    </row>
    <row r="215" spans="1:18" s="24" customFormat="1">
      <c r="A215" s="8" t="s">
        <v>18</v>
      </c>
      <c r="B215" s="8" t="s">
        <v>217</v>
      </c>
      <c r="C215" s="9" t="s">
        <v>218</v>
      </c>
      <c r="D215" s="8">
        <v>16.100000000000001</v>
      </c>
      <c r="E215" s="8">
        <v>20.3</v>
      </c>
      <c r="F215" s="8">
        <v>4.5999999999999996</v>
      </c>
      <c r="G215" s="5">
        <v>264</v>
      </c>
      <c r="H215" s="8">
        <v>0.03</v>
      </c>
      <c r="I215" s="8">
        <v>1.1399999999999999</v>
      </c>
      <c r="J215" s="8">
        <v>0.04</v>
      </c>
      <c r="K215" s="11">
        <v>0.01</v>
      </c>
      <c r="L215" s="8">
        <v>32.340000000000003</v>
      </c>
      <c r="M215" s="8">
        <v>106.14</v>
      </c>
      <c r="N215" s="8">
        <v>36.130000000000003</v>
      </c>
      <c r="O215" s="8">
        <v>0.83</v>
      </c>
      <c r="P215" s="1"/>
      <c r="Q215" s="1"/>
      <c r="R215" s="1"/>
    </row>
    <row r="216" spans="1:18" s="56" customFormat="1">
      <c r="A216" s="8" t="s">
        <v>18</v>
      </c>
      <c r="B216" s="8" t="s">
        <v>219</v>
      </c>
      <c r="C216" s="9">
        <v>50</v>
      </c>
      <c r="D216" s="8">
        <v>11.5</v>
      </c>
      <c r="E216" s="8">
        <v>8.9</v>
      </c>
      <c r="F216" s="8">
        <v>0.95</v>
      </c>
      <c r="G216" s="5">
        <v>130</v>
      </c>
      <c r="H216" s="15" t="s">
        <v>10</v>
      </c>
      <c r="I216" s="15" t="s">
        <v>11</v>
      </c>
      <c r="J216" s="15" t="s">
        <v>12</v>
      </c>
      <c r="K216" s="55" t="s">
        <v>13</v>
      </c>
      <c r="L216" s="15" t="s">
        <v>14</v>
      </c>
      <c r="M216" s="15" t="s">
        <v>15</v>
      </c>
      <c r="N216" s="15" t="s">
        <v>16</v>
      </c>
      <c r="O216" s="15" t="s">
        <v>17</v>
      </c>
      <c r="P216" s="13"/>
      <c r="Q216" s="13"/>
      <c r="R216" s="13"/>
    </row>
    <row r="217" spans="1:18" s="24" customFormat="1">
      <c r="A217" s="19"/>
      <c r="B217" s="20" t="s">
        <v>220</v>
      </c>
      <c r="C217" s="18"/>
      <c r="D217" s="20" t="s">
        <v>7</v>
      </c>
      <c r="E217" s="20" t="s">
        <v>8</v>
      </c>
      <c r="F217" s="20" t="s">
        <v>9</v>
      </c>
      <c r="G217" s="20"/>
      <c r="H217" s="19"/>
      <c r="I217" s="19"/>
      <c r="J217" s="19"/>
      <c r="K217" s="21"/>
      <c r="L217" s="19"/>
      <c r="M217" s="19"/>
      <c r="N217" s="19"/>
      <c r="O217" s="19"/>
    </row>
    <row r="218" spans="1:18" s="24" customFormat="1">
      <c r="A218" s="19" t="s">
        <v>18</v>
      </c>
      <c r="B218" s="19" t="s">
        <v>1107</v>
      </c>
      <c r="C218" s="18">
        <v>80</v>
      </c>
      <c r="D218" s="19">
        <v>14.03</v>
      </c>
      <c r="E218" s="19">
        <v>5.0199999999999996</v>
      </c>
      <c r="F218" s="19">
        <v>8.99</v>
      </c>
      <c r="G218" s="19">
        <v>135</v>
      </c>
      <c r="H218" s="19"/>
      <c r="I218" s="19"/>
      <c r="J218" s="19"/>
      <c r="K218" s="21"/>
      <c r="L218" s="19"/>
      <c r="M218" s="19"/>
      <c r="N218" s="19"/>
      <c r="O218" s="19"/>
    </row>
    <row r="219" spans="1:18" s="24" customFormat="1">
      <c r="A219" s="19" t="s">
        <v>18</v>
      </c>
      <c r="B219" s="19" t="s">
        <v>1107</v>
      </c>
      <c r="C219" s="18">
        <v>100</v>
      </c>
      <c r="D219" s="19">
        <v>17.510000000000002</v>
      </c>
      <c r="E219" s="19">
        <v>6.52</v>
      </c>
      <c r="F219" s="19">
        <v>10.93</v>
      </c>
      <c r="G219" s="19">
        <v>170</v>
      </c>
      <c r="H219" s="19"/>
      <c r="I219" s="19"/>
      <c r="J219" s="19"/>
      <c r="K219" s="21"/>
      <c r="L219" s="19"/>
      <c r="M219" s="19"/>
      <c r="N219" s="19"/>
      <c r="O219" s="19"/>
    </row>
    <row r="220" spans="1:18" s="24" customFormat="1">
      <c r="A220" s="8" t="s">
        <v>18</v>
      </c>
      <c r="B220" s="8" t="s">
        <v>221</v>
      </c>
      <c r="C220" s="18">
        <v>80</v>
      </c>
      <c r="D220" s="35">
        <v>10.3</v>
      </c>
      <c r="E220" s="35">
        <v>8.5</v>
      </c>
      <c r="F220" s="35">
        <v>9.1300000000000008</v>
      </c>
      <c r="G220" s="20">
        <v>152</v>
      </c>
      <c r="H220" s="19"/>
      <c r="I220" s="19"/>
      <c r="J220" s="19"/>
      <c r="K220" s="21"/>
      <c r="L220" s="19"/>
      <c r="M220" s="19"/>
      <c r="N220" s="19"/>
      <c r="O220" s="19"/>
    </row>
    <row r="221" spans="1:18" s="24" customFormat="1">
      <c r="A221" s="8"/>
      <c r="B221" s="8" t="s">
        <v>1149</v>
      </c>
      <c r="C221" s="18" t="s">
        <v>223</v>
      </c>
      <c r="D221" s="35"/>
      <c r="E221" s="35"/>
      <c r="F221" s="35"/>
      <c r="G221" s="20">
        <v>327</v>
      </c>
      <c r="H221" s="19"/>
      <c r="I221" s="19"/>
      <c r="J221" s="19"/>
      <c r="K221" s="21"/>
      <c r="L221" s="19"/>
      <c r="M221" s="19"/>
      <c r="N221" s="19"/>
      <c r="O221" s="19"/>
    </row>
    <row r="222" spans="1:18" s="24" customFormat="1">
      <c r="A222" s="19"/>
      <c r="B222" s="19" t="s">
        <v>222</v>
      </c>
      <c r="C222" s="18" t="s">
        <v>223</v>
      </c>
      <c r="D222" s="19">
        <v>15.5</v>
      </c>
      <c r="E222" s="19">
        <v>17.5</v>
      </c>
      <c r="F222" s="19">
        <v>3.4</v>
      </c>
      <c r="G222" s="20">
        <v>233</v>
      </c>
      <c r="H222" s="19"/>
      <c r="I222" s="19"/>
      <c r="J222" s="19"/>
      <c r="K222" s="21"/>
      <c r="L222" s="19"/>
      <c r="M222" s="19"/>
      <c r="N222" s="19"/>
      <c r="O222" s="19"/>
    </row>
    <row r="223" spans="1:18">
      <c r="A223" s="19" t="s">
        <v>224</v>
      </c>
      <c r="B223" s="19" t="s">
        <v>225</v>
      </c>
      <c r="C223" s="18" t="s">
        <v>226</v>
      </c>
      <c r="D223" s="19">
        <v>17.7</v>
      </c>
      <c r="E223" s="19">
        <v>26.8</v>
      </c>
      <c r="F223" s="19">
        <v>55.1</v>
      </c>
      <c r="G223" s="20">
        <v>519</v>
      </c>
      <c r="H223" s="19"/>
      <c r="I223" s="19"/>
      <c r="J223" s="19"/>
      <c r="K223" s="21"/>
      <c r="L223" s="19"/>
      <c r="M223" s="19"/>
      <c r="N223" s="19"/>
      <c r="O223" s="19"/>
      <c r="P223" s="24"/>
      <c r="Q223" s="24"/>
      <c r="R223" s="24"/>
    </row>
    <row r="224" spans="1:18">
      <c r="A224" s="19" t="s">
        <v>227</v>
      </c>
      <c r="B224" s="19" t="s">
        <v>228</v>
      </c>
      <c r="C224" s="18">
        <v>90</v>
      </c>
      <c r="D224" s="19">
        <v>8</v>
      </c>
      <c r="E224" s="19">
        <v>5.4</v>
      </c>
      <c r="F224" s="19">
        <v>5.9</v>
      </c>
      <c r="G224" s="20">
        <v>143</v>
      </c>
      <c r="H224" s="19"/>
      <c r="I224" s="19"/>
      <c r="J224" s="19"/>
      <c r="K224" s="21"/>
      <c r="L224" s="19"/>
      <c r="M224" s="19"/>
      <c r="N224" s="19"/>
      <c r="O224" s="19"/>
      <c r="P224" s="24"/>
      <c r="Q224" s="24"/>
      <c r="R224" s="24"/>
    </row>
    <row r="225" spans="1:18">
      <c r="A225" s="19" t="s">
        <v>227</v>
      </c>
      <c r="B225" s="19" t="s">
        <v>1098</v>
      </c>
      <c r="C225" s="18">
        <v>110</v>
      </c>
      <c r="D225" s="19">
        <v>9.8000000000000007</v>
      </c>
      <c r="E225" s="19">
        <v>6.6</v>
      </c>
      <c r="F225" s="19">
        <v>7.2</v>
      </c>
      <c r="G225" s="20">
        <v>175</v>
      </c>
      <c r="H225" s="19"/>
      <c r="I225" s="19"/>
      <c r="J225" s="19"/>
      <c r="K225" s="21"/>
      <c r="L225" s="19"/>
      <c r="M225" s="19"/>
      <c r="N225" s="19"/>
      <c r="O225" s="19"/>
      <c r="P225" s="24"/>
      <c r="Q225" s="24"/>
      <c r="R225" s="24"/>
    </row>
    <row r="226" spans="1:18" ht="31.5">
      <c r="A226" s="19" t="s">
        <v>18</v>
      </c>
      <c r="B226" s="57" t="s">
        <v>229</v>
      </c>
      <c r="C226" s="18">
        <v>90</v>
      </c>
      <c r="D226" s="19">
        <v>13.94</v>
      </c>
      <c r="E226" s="19">
        <v>14.1</v>
      </c>
      <c r="F226" s="19">
        <v>0.27</v>
      </c>
      <c r="G226" s="20">
        <v>183</v>
      </c>
      <c r="H226" s="19"/>
      <c r="I226" s="19"/>
      <c r="J226" s="19"/>
      <c r="K226" s="21"/>
      <c r="L226" s="19"/>
      <c r="M226" s="19"/>
      <c r="N226" s="19"/>
      <c r="O226" s="19"/>
      <c r="P226" s="24"/>
      <c r="Q226" s="24"/>
      <c r="R226" s="24"/>
    </row>
    <row r="227" spans="1:18">
      <c r="A227" s="19" t="s">
        <v>230</v>
      </c>
      <c r="B227" s="19" t="s">
        <v>231</v>
      </c>
      <c r="C227" s="18" t="s">
        <v>232</v>
      </c>
      <c r="D227" s="19">
        <v>14.3</v>
      </c>
      <c r="E227" s="19">
        <v>12.88</v>
      </c>
      <c r="F227" s="19">
        <v>7.82</v>
      </c>
      <c r="G227" s="20">
        <v>203</v>
      </c>
      <c r="H227" s="19"/>
      <c r="I227" s="19"/>
      <c r="J227" s="19"/>
      <c r="K227" s="21"/>
      <c r="L227" s="19"/>
      <c r="M227" s="19"/>
      <c r="N227" s="19"/>
      <c r="O227" s="19"/>
      <c r="P227" s="24"/>
      <c r="Q227" s="24"/>
      <c r="R227" s="24"/>
    </row>
    <row r="228" spans="1:18" s="51" customFormat="1">
      <c r="A228" s="19" t="s">
        <v>233</v>
      </c>
      <c r="B228" s="19" t="s">
        <v>234</v>
      </c>
      <c r="C228" s="18">
        <v>100</v>
      </c>
      <c r="D228" s="19">
        <v>13.3</v>
      </c>
      <c r="E228" s="19">
        <v>10.199999999999999</v>
      </c>
      <c r="F228" s="19">
        <v>5.0999999999999996</v>
      </c>
      <c r="G228" s="20">
        <v>164</v>
      </c>
      <c r="H228" s="19"/>
      <c r="I228" s="19"/>
      <c r="J228" s="19"/>
      <c r="K228" s="21"/>
      <c r="L228" s="19"/>
      <c r="M228" s="19"/>
      <c r="N228" s="19"/>
      <c r="O228" s="19"/>
      <c r="P228" s="24"/>
      <c r="Q228" s="24"/>
      <c r="R228" s="24"/>
    </row>
    <row r="229" spans="1:18" s="51" customFormat="1" ht="31.5">
      <c r="A229" s="58" t="s">
        <v>18</v>
      </c>
      <c r="B229" s="59" t="s">
        <v>235</v>
      </c>
      <c r="C229" s="60" t="s">
        <v>195</v>
      </c>
      <c r="D229" s="58">
        <v>15.41</v>
      </c>
      <c r="E229" s="58">
        <v>15.98</v>
      </c>
      <c r="F229" s="58">
        <v>3.8</v>
      </c>
      <c r="G229" s="61">
        <v>220</v>
      </c>
      <c r="H229" s="58"/>
      <c r="I229" s="58"/>
      <c r="J229" s="58"/>
      <c r="K229" s="62"/>
      <c r="L229" s="58"/>
      <c r="M229" s="58"/>
      <c r="N229" s="58"/>
      <c r="O229" s="58"/>
      <c r="P229" s="56"/>
      <c r="Q229" s="56"/>
      <c r="R229" s="56"/>
    </row>
    <row r="230" spans="1:18" s="51" customFormat="1">
      <c r="A230" s="19" t="s">
        <v>18</v>
      </c>
      <c r="B230" s="19" t="s">
        <v>236</v>
      </c>
      <c r="C230" s="18">
        <v>100</v>
      </c>
      <c r="D230" s="19">
        <v>11.23</v>
      </c>
      <c r="E230" s="19">
        <v>11.51</v>
      </c>
      <c r="F230" s="19">
        <v>7.31</v>
      </c>
      <c r="G230" s="20">
        <v>176</v>
      </c>
      <c r="H230" s="19"/>
      <c r="I230" s="19"/>
      <c r="J230" s="19"/>
      <c r="K230" s="21"/>
      <c r="L230" s="19"/>
      <c r="M230" s="19"/>
      <c r="N230" s="19"/>
      <c r="O230" s="19"/>
      <c r="P230" s="24"/>
      <c r="Q230" s="24"/>
      <c r="R230" s="24"/>
    </row>
    <row r="231" spans="1:18" s="51" customFormat="1">
      <c r="A231" s="19" t="s">
        <v>18</v>
      </c>
      <c r="B231" s="19" t="s">
        <v>209</v>
      </c>
      <c r="C231" s="18">
        <v>85</v>
      </c>
      <c r="D231" s="19">
        <v>8.9499999999999993</v>
      </c>
      <c r="E231" s="19">
        <v>7.68</v>
      </c>
      <c r="F231" s="19">
        <v>7.87</v>
      </c>
      <c r="G231" s="20">
        <v>134</v>
      </c>
      <c r="H231" s="19"/>
      <c r="I231" s="19"/>
      <c r="J231" s="19"/>
      <c r="K231" s="21"/>
      <c r="L231" s="19"/>
      <c r="M231" s="19"/>
      <c r="N231" s="19"/>
      <c r="O231" s="19"/>
      <c r="P231" s="24"/>
      <c r="Q231" s="24"/>
      <c r="R231" s="24"/>
    </row>
    <row r="232" spans="1:18" s="51" customFormat="1" ht="47.25">
      <c r="A232" s="19" t="s">
        <v>18</v>
      </c>
      <c r="B232" s="57" t="s">
        <v>237</v>
      </c>
      <c r="C232" s="18">
        <v>85</v>
      </c>
      <c r="D232" s="19"/>
      <c r="E232" s="19"/>
      <c r="F232" s="19"/>
      <c r="G232" s="20"/>
      <c r="H232" s="19"/>
      <c r="I232" s="19"/>
      <c r="J232" s="19"/>
      <c r="K232" s="21"/>
      <c r="L232" s="19"/>
      <c r="M232" s="19"/>
      <c r="N232" s="19"/>
      <c r="O232" s="19"/>
      <c r="P232" s="24"/>
      <c r="Q232" s="24"/>
      <c r="R232" s="24"/>
    </row>
    <row r="233" spans="1:18" s="51" customFormat="1" ht="31.5">
      <c r="A233" s="58" t="s">
        <v>18</v>
      </c>
      <c r="B233" s="57" t="s">
        <v>238</v>
      </c>
      <c r="C233" s="60">
        <v>75</v>
      </c>
      <c r="D233" s="58">
        <v>21.8</v>
      </c>
      <c r="E233" s="58">
        <v>18.2</v>
      </c>
      <c r="F233" s="58">
        <v>0.19</v>
      </c>
      <c r="G233" s="61">
        <v>251</v>
      </c>
      <c r="H233" s="8">
        <v>3.2000000000000001E-2</v>
      </c>
      <c r="I233" s="8">
        <v>0</v>
      </c>
      <c r="J233" s="8">
        <v>16</v>
      </c>
      <c r="K233" s="8">
        <v>0.13600000000000001</v>
      </c>
      <c r="L233" s="8">
        <v>32</v>
      </c>
      <c r="M233" s="8">
        <v>114.7</v>
      </c>
      <c r="N233" s="8">
        <v>16</v>
      </c>
      <c r="O233" s="8">
        <v>1.6</v>
      </c>
      <c r="P233" s="1"/>
      <c r="Q233" s="1"/>
      <c r="R233" s="1"/>
    </row>
    <row r="234" spans="1:18" s="51" customFormat="1" ht="31.5">
      <c r="A234" s="58" t="s">
        <v>18</v>
      </c>
      <c r="B234" s="57" t="s">
        <v>238</v>
      </c>
      <c r="C234" s="60">
        <v>60</v>
      </c>
      <c r="D234" s="58">
        <v>17.5</v>
      </c>
      <c r="E234" s="58">
        <v>14.6</v>
      </c>
      <c r="F234" s="58">
        <v>0.11</v>
      </c>
      <c r="G234" s="61">
        <v>201</v>
      </c>
      <c r="H234" s="5"/>
      <c r="I234" s="5"/>
      <c r="J234" s="5"/>
      <c r="K234" s="7"/>
      <c r="L234" s="5"/>
      <c r="M234" s="5"/>
      <c r="N234" s="5"/>
      <c r="O234" s="5"/>
      <c r="P234" s="1"/>
      <c r="Q234" s="1"/>
      <c r="R234" s="1"/>
    </row>
    <row r="235" spans="1:18" s="51" customFormat="1" ht="31.5">
      <c r="A235" s="58" t="s">
        <v>18</v>
      </c>
      <c r="B235" s="57" t="s">
        <v>238</v>
      </c>
      <c r="C235" s="60">
        <v>50</v>
      </c>
      <c r="D235" s="58">
        <v>14.6</v>
      </c>
      <c r="E235" s="58">
        <v>12.2</v>
      </c>
      <c r="F235" s="58">
        <v>9.5000000000000001E-2</v>
      </c>
      <c r="G235" s="61">
        <v>168</v>
      </c>
      <c r="H235" s="5"/>
      <c r="I235" s="5"/>
      <c r="J235" s="5"/>
      <c r="K235" s="7"/>
      <c r="L235" s="5"/>
      <c r="M235" s="5"/>
      <c r="N235" s="5"/>
      <c r="O235" s="5"/>
      <c r="P235" s="1"/>
      <c r="Q235" s="1"/>
      <c r="R235" s="1"/>
    </row>
    <row r="236" spans="1:18">
      <c r="A236" s="8" t="s">
        <v>18</v>
      </c>
      <c r="B236" s="8" t="s">
        <v>239</v>
      </c>
      <c r="C236" s="9">
        <v>75</v>
      </c>
      <c r="D236" s="8">
        <v>14.05</v>
      </c>
      <c r="E236" s="8">
        <v>18.55</v>
      </c>
      <c r="F236" s="8">
        <v>10.24</v>
      </c>
      <c r="G236" s="53">
        <v>262</v>
      </c>
      <c r="H236" s="5"/>
      <c r="I236" s="5"/>
      <c r="J236" s="5"/>
      <c r="K236" s="7"/>
      <c r="L236" s="5"/>
      <c r="M236" s="5"/>
      <c r="N236" s="5"/>
      <c r="O236" s="5"/>
    </row>
    <row r="237" spans="1:18">
      <c r="A237" s="8" t="s">
        <v>18</v>
      </c>
      <c r="B237" s="8" t="s">
        <v>239</v>
      </c>
      <c r="C237" s="9">
        <v>65</v>
      </c>
      <c r="D237" s="8">
        <v>12.18</v>
      </c>
      <c r="E237" s="8">
        <v>16.100000000000001</v>
      </c>
      <c r="F237" s="8">
        <v>8.8699999999999992</v>
      </c>
      <c r="G237" s="53">
        <v>227</v>
      </c>
      <c r="H237" s="10">
        <v>0.08</v>
      </c>
      <c r="I237" s="10">
        <v>0</v>
      </c>
      <c r="J237" s="10">
        <v>0.03</v>
      </c>
      <c r="K237" s="10">
        <v>0.2</v>
      </c>
      <c r="L237" s="10">
        <v>14.4</v>
      </c>
      <c r="M237" s="10">
        <v>151</v>
      </c>
      <c r="N237" s="10">
        <v>21.5</v>
      </c>
      <c r="O237" s="10">
        <v>1.52</v>
      </c>
      <c r="P237" s="51"/>
      <c r="Q237" s="51"/>
      <c r="R237" s="51"/>
    </row>
    <row r="238" spans="1:18">
      <c r="A238" s="63" t="s">
        <v>18</v>
      </c>
      <c r="B238" s="63" t="s">
        <v>240</v>
      </c>
      <c r="C238" s="9">
        <v>75</v>
      </c>
      <c r="D238" s="10">
        <v>13.35</v>
      </c>
      <c r="E238" s="10">
        <v>18.149999999999999</v>
      </c>
      <c r="F238" s="10">
        <v>12.75</v>
      </c>
      <c r="G238" s="53">
        <v>265</v>
      </c>
      <c r="H238" s="8">
        <v>0.06</v>
      </c>
      <c r="I238" s="8">
        <v>0.15</v>
      </c>
      <c r="J238" s="8">
        <v>15</v>
      </c>
      <c r="K238" s="10">
        <v>0.49</v>
      </c>
      <c r="L238" s="8">
        <v>33</v>
      </c>
      <c r="M238" s="8">
        <v>72</v>
      </c>
      <c r="N238" s="8">
        <v>19.5</v>
      </c>
      <c r="O238" s="8">
        <v>1.65</v>
      </c>
      <c r="P238" s="51"/>
      <c r="Q238" s="51"/>
      <c r="R238" s="51"/>
    </row>
    <row r="239" spans="1:18">
      <c r="A239" s="63"/>
      <c r="B239" s="63"/>
      <c r="C239" s="9"/>
      <c r="D239" s="10"/>
      <c r="E239" s="10"/>
      <c r="F239" s="10"/>
      <c r="G239" s="53"/>
      <c r="H239" s="8"/>
      <c r="I239" s="8"/>
      <c r="J239" s="8"/>
      <c r="K239" s="10"/>
      <c r="L239" s="8"/>
      <c r="M239" s="8"/>
      <c r="N239" s="8"/>
      <c r="O239" s="8"/>
      <c r="P239" s="51"/>
      <c r="Q239" s="51"/>
      <c r="R239" s="51"/>
    </row>
    <row r="240" spans="1:18" s="24" customFormat="1">
      <c r="A240" s="63" t="s">
        <v>18</v>
      </c>
      <c r="B240" s="63" t="s">
        <v>241</v>
      </c>
      <c r="C240" s="9">
        <v>75</v>
      </c>
      <c r="D240" s="10">
        <v>10.9</v>
      </c>
      <c r="E240" s="10">
        <v>11.01</v>
      </c>
      <c r="F240" s="10">
        <v>8.8000000000000007</v>
      </c>
      <c r="G240" s="53">
        <v>176</v>
      </c>
      <c r="H240" s="8">
        <v>0.06</v>
      </c>
      <c r="I240" s="8">
        <v>0.15</v>
      </c>
      <c r="J240" s="8">
        <v>15</v>
      </c>
      <c r="K240" s="10">
        <v>0.45</v>
      </c>
      <c r="L240" s="8">
        <v>33</v>
      </c>
      <c r="M240" s="8">
        <v>72</v>
      </c>
      <c r="N240" s="8">
        <v>19.5</v>
      </c>
      <c r="O240" s="8">
        <v>1.65</v>
      </c>
      <c r="P240" s="51"/>
      <c r="Q240" s="51"/>
      <c r="R240" s="51"/>
    </row>
    <row r="241" spans="1:18">
      <c r="A241" s="63" t="s">
        <v>18</v>
      </c>
      <c r="B241" s="63" t="s">
        <v>241</v>
      </c>
      <c r="C241" s="9">
        <v>60</v>
      </c>
      <c r="D241" s="10">
        <v>8.8000000000000007</v>
      </c>
      <c r="E241" s="10">
        <v>9.6</v>
      </c>
      <c r="F241" s="10">
        <v>7.1</v>
      </c>
      <c r="G241" s="53">
        <v>148</v>
      </c>
      <c r="H241" s="8"/>
      <c r="I241" s="8"/>
      <c r="J241" s="8"/>
      <c r="K241" s="10"/>
      <c r="L241" s="8"/>
      <c r="M241" s="8"/>
      <c r="N241" s="8"/>
      <c r="O241" s="8"/>
      <c r="P241" s="51"/>
      <c r="Q241" s="51"/>
      <c r="R241" s="51"/>
    </row>
    <row r="242" spans="1:18" ht="27" customHeight="1">
      <c r="A242" s="63" t="s">
        <v>18</v>
      </c>
      <c r="B242" s="63" t="s">
        <v>242</v>
      </c>
      <c r="C242" s="9" t="s">
        <v>243</v>
      </c>
      <c r="D242" s="10">
        <v>18.600000000000001</v>
      </c>
      <c r="E242" s="10">
        <v>19.93</v>
      </c>
      <c r="F242" s="10">
        <v>77.7</v>
      </c>
      <c r="G242" s="53">
        <v>545</v>
      </c>
      <c r="H242" s="8">
        <v>0.38</v>
      </c>
      <c r="I242" s="8">
        <v>2</v>
      </c>
      <c r="J242" s="8">
        <v>396</v>
      </c>
      <c r="K242" s="10">
        <v>1.1000000000000001</v>
      </c>
      <c r="L242" s="8">
        <v>36.6</v>
      </c>
      <c r="M242" s="8">
        <v>366.3</v>
      </c>
      <c r="N242" s="8">
        <v>165.9</v>
      </c>
      <c r="O242" s="8">
        <v>6.3</v>
      </c>
      <c r="P242" s="51"/>
      <c r="Q242" s="51"/>
      <c r="R242" s="51"/>
    </row>
    <row r="243" spans="1:18" ht="47.25">
      <c r="A243" s="63" t="s">
        <v>18</v>
      </c>
      <c r="B243" s="63" t="s">
        <v>244</v>
      </c>
      <c r="C243" s="9">
        <v>230</v>
      </c>
      <c r="D243" s="10">
        <v>19.399999999999999</v>
      </c>
      <c r="E243" s="10">
        <v>15.8</v>
      </c>
      <c r="F243" s="10">
        <v>54.2</v>
      </c>
      <c r="G243" s="53">
        <v>423</v>
      </c>
      <c r="H243" s="8">
        <v>0.37</v>
      </c>
      <c r="I243" s="8">
        <v>2</v>
      </c>
      <c r="J243" s="8">
        <v>346</v>
      </c>
      <c r="K243" s="10">
        <v>1</v>
      </c>
      <c r="L243" s="8">
        <v>33.299999999999997</v>
      </c>
      <c r="M243" s="8">
        <v>395</v>
      </c>
      <c r="N243" s="8">
        <v>166.7</v>
      </c>
      <c r="O243" s="8">
        <v>6.2</v>
      </c>
      <c r="P243" s="51"/>
      <c r="Q243" s="51"/>
      <c r="R243" s="51"/>
    </row>
    <row r="244" spans="1:18" ht="31.5">
      <c r="A244" s="63" t="s">
        <v>18</v>
      </c>
      <c r="B244" s="63" t="s">
        <v>245</v>
      </c>
      <c r="C244" s="9">
        <v>230</v>
      </c>
      <c r="D244" s="10">
        <v>23.3</v>
      </c>
      <c r="E244" s="10">
        <v>25.7</v>
      </c>
      <c r="F244" s="10">
        <v>54.1</v>
      </c>
      <c r="G244" s="53">
        <v>528</v>
      </c>
      <c r="H244" s="8">
        <v>0.04</v>
      </c>
      <c r="I244" s="8">
        <v>0.1</v>
      </c>
      <c r="J244" s="8">
        <v>10</v>
      </c>
      <c r="K244" s="10">
        <v>0.2</v>
      </c>
      <c r="L244" s="8">
        <v>22</v>
      </c>
      <c r="M244" s="8">
        <v>48</v>
      </c>
      <c r="N244" s="8">
        <v>13</v>
      </c>
      <c r="O244" s="8">
        <v>1.1000000000000001</v>
      </c>
      <c r="P244" s="51"/>
      <c r="Q244" s="51"/>
      <c r="R244" s="51"/>
    </row>
    <row r="245" spans="1:18">
      <c r="A245" s="8" t="s">
        <v>246</v>
      </c>
      <c r="B245" s="63" t="s">
        <v>247</v>
      </c>
      <c r="C245" s="9">
        <v>50</v>
      </c>
      <c r="D245" s="10">
        <v>7.6</v>
      </c>
      <c r="E245" s="10">
        <v>6.8</v>
      </c>
      <c r="F245" s="10">
        <v>6.73</v>
      </c>
      <c r="G245" s="53">
        <v>119</v>
      </c>
      <c r="H245" s="8">
        <v>0.05</v>
      </c>
      <c r="I245" s="8">
        <v>0.12</v>
      </c>
      <c r="J245" s="8">
        <v>12</v>
      </c>
      <c r="K245" s="11">
        <v>0.23</v>
      </c>
      <c r="L245" s="8">
        <v>26.4</v>
      </c>
      <c r="M245" s="8">
        <v>57.6</v>
      </c>
      <c r="N245" s="8">
        <v>15.6</v>
      </c>
      <c r="O245" s="8">
        <v>1.32</v>
      </c>
    </row>
    <row r="246" spans="1:18">
      <c r="A246" s="8" t="s">
        <v>246</v>
      </c>
      <c r="B246" s="8" t="s">
        <v>248</v>
      </c>
      <c r="C246" s="9">
        <v>60</v>
      </c>
      <c r="D246" s="8">
        <v>9</v>
      </c>
      <c r="E246" s="8">
        <v>8.1999999999999993</v>
      </c>
      <c r="F246" s="8">
        <v>8.1</v>
      </c>
      <c r="G246" s="5">
        <v>143</v>
      </c>
      <c r="H246" s="8">
        <v>0.06</v>
      </c>
      <c r="I246" s="8">
        <v>0.16</v>
      </c>
      <c r="J246" s="8">
        <v>16</v>
      </c>
      <c r="K246" s="11">
        <v>0.3</v>
      </c>
      <c r="L246" s="8">
        <v>35.200000000000003</v>
      </c>
      <c r="M246" s="8">
        <v>76.8</v>
      </c>
      <c r="N246" s="8">
        <v>20.8</v>
      </c>
      <c r="O246" s="8">
        <v>1.76</v>
      </c>
    </row>
    <row r="247" spans="1:18">
      <c r="A247" s="8" t="s">
        <v>246</v>
      </c>
      <c r="B247" s="8" t="s">
        <v>249</v>
      </c>
      <c r="C247" s="9">
        <v>80</v>
      </c>
      <c r="D247" s="8">
        <v>12.1</v>
      </c>
      <c r="E247" s="8">
        <v>10.9</v>
      </c>
      <c r="F247" s="8">
        <v>10.8</v>
      </c>
      <c r="G247" s="5">
        <v>190</v>
      </c>
      <c r="H247" s="8">
        <v>0.06</v>
      </c>
      <c r="I247" s="8">
        <v>0.15</v>
      </c>
      <c r="J247" s="8">
        <v>15</v>
      </c>
      <c r="K247" s="11">
        <v>0.28999999999999998</v>
      </c>
      <c r="L247" s="8">
        <v>33</v>
      </c>
      <c r="M247" s="8">
        <v>72</v>
      </c>
      <c r="N247" s="8">
        <v>19.5</v>
      </c>
      <c r="O247" s="8">
        <v>1.65</v>
      </c>
    </row>
    <row r="248" spans="1:18" s="51" customFormat="1">
      <c r="A248" s="8" t="s">
        <v>246</v>
      </c>
      <c r="B248" s="8" t="s">
        <v>250</v>
      </c>
      <c r="C248" s="9">
        <v>75</v>
      </c>
      <c r="D248" s="8">
        <v>11.4</v>
      </c>
      <c r="E248" s="8">
        <v>10.199999999999999</v>
      </c>
      <c r="F248" s="8">
        <v>10.1</v>
      </c>
      <c r="G248" s="5">
        <v>178</v>
      </c>
      <c r="H248" s="8">
        <v>7.0000000000000007E-2</v>
      </c>
      <c r="I248" s="8">
        <v>1.32</v>
      </c>
      <c r="J248" s="8">
        <v>15.01</v>
      </c>
      <c r="K248" s="11">
        <v>0.28999999999999998</v>
      </c>
      <c r="L248" s="8">
        <v>35.11</v>
      </c>
      <c r="M248" s="8">
        <v>76.7</v>
      </c>
      <c r="N248" s="8">
        <v>22</v>
      </c>
      <c r="O248" s="8">
        <v>1.76</v>
      </c>
      <c r="P248" s="1"/>
      <c r="Q248" s="1"/>
      <c r="R248" s="1"/>
    </row>
    <row r="249" spans="1:18" s="51" customFormat="1">
      <c r="A249" s="8" t="s">
        <v>246</v>
      </c>
      <c r="B249" s="8" t="s">
        <v>251</v>
      </c>
      <c r="C249" s="9" t="s">
        <v>252</v>
      </c>
      <c r="D249" s="8">
        <v>11.7</v>
      </c>
      <c r="E249" s="8">
        <v>11.71</v>
      </c>
      <c r="F249" s="8">
        <v>11.94</v>
      </c>
      <c r="G249" s="5">
        <v>200</v>
      </c>
      <c r="H249" s="19">
        <v>0.08</v>
      </c>
      <c r="I249" s="19">
        <v>0.2</v>
      </c>
      <c r="J249" s="19">
        <v>20</v>
      </c>
      <c r="K249" s="21">
        <v>0.38700000000000001</v>
      </c>
      <c r="L249" s="19">
        <v>44</v>
      </c>
      <c r="M249" s="19">
        <v>96</v>
      </c>
      <c r="N249" s="19">
        <v>26</v>
      </c>
      <c r="O249" s="19">
        <v>2.2000000000000002</v>
      </c>
      <c r="P249" s="24"/>
      <c r="Q249" s="24"/>
      <c r="R249" s="24"/>
    </row>
    <row r="250" spans="1:18" s="51" customFormat="1">
      <c r="A250" s="19" t="s">
        <v>246</v>
      </c>
      <c r="B250" s="19" t="s">
        <v>253</v>
      </c>
      <c r="C250" s="18">
        <v>100</v>
      </c>
      <c r="D250" s="19">
        <v>15.2</v>
      </c>
      <c r="E250" s="19">
        <v>13.6</v>
      </c>
      <c r="F250" s="19">
        <v>13.47</v>
      </c>
      <c r="G250" s="20">
        <v>233</v>
      </c>
      <c r="H250" s="8">
        <v>0.06</v>
      </c>
      <c r="I250" s="8">
        <v>16</v>
      </c>
      <c r="J250" s="8">
        <v>16</v>
      </c>
      <c r="K250" s="11">
        <v>0.31</v>
      </c>
      <c r="L250" s="8">
        <v>35.200000000000003</v>
      </c>
      <c r="M250" s="8">
        <v>76.8</v>
      </c>
      <c r="N250" s="8">
        <v>20.8</v>
      </c>
      <c r="O250" s="8">
        <v>1.76</v>
      </c>
      <c r="P250" s="1"/>
      <c r="Q250" s="1"/>
      <c r="R250" s="1"/>
    </row>
    <row r="251" spans="1:18">
      <c r="A251" s="8" t="s">
        <v>246</v>
      </c>
      <c r="B251" s="8" t="s">
        <v>253</v>
      </c>
      <c r="C251" s="9">
        <v>80</v>
      </c>
      <c r="D251" s="8">
        <v>12.16</v>
      </c>
      <c r="E251" s="8">
        <v>10.88</v>
      </c>
      <c r="F251" s="8">
        <v>10.8</v>
      </c>
      <c r="G251" s="5">
        <v>190</v>
      </c>
      <c r="H251" s="8">
        <v>0.06</v>
      </c>
      <c r="I251" s="8">
        <v>0.15</v>
      </c>
      <c r="J251" s="8">
        <v>35</v>
      </c>
      <c r="K251" s="11">
        <v>0.34</v>
      </c>
      <c r="L251" s="8">
        <v>34.200000000000003</v>
      </c>
      <c r="M251" s="8">
        <v>73.5</v>
      </c>
      <c r="N251" s="8">
        <v>19.5</v>
      </c>
      <c r="O251" s="8">
        <v>1.65</v>
      </c>
    </row>
    <row r="252" spans="1:18">
      <c r="A252" s="8"/>
      <c r="B252" s="8" t="s">
        <v>254</v>
      </c>
      <c r="C252" s="9">
        <v>80</v>
      </c>
      <c r="D252" s="8">
        <v>12.16</v>
      </c>
      <c r="E252" s="8">
        <v>10.88</v>
      </c>
      <c r="F252" s="8">
        <v>10.8</v>
      </c>
      <c r="G252" s="5">
        <v>190</v>
      </c>
      <c r="H252" s="8"/>
      <c r="I252" s="8"/>
      <c r="J252" s="8"/>
      <c r="K252" s="11"/>
      <c r="L252" s="8"/>
      <c r="M252" s="8"/>
      <c r="N252" s="8"/>
      <c r="O252" s="8"/>
    </row>
    <row r="253" spans="1:18">
      <c r="A253" s="8" t="s">
        <v>246</v>
      </c>
      <c r="B253" s="8" t="s">
        <v>255</v>
      </c>
      <c r="C253" s="9" t="s">
        <v>212</v>
      </c>
      <c r="D253" s="8">
        <v>11.45</v>
      </c>
      <c r="E253" s="8">
        <v>13.8</v>
      </c>
      <c r="F253" s="8">
        <v>10.17</v>
      </c>
      <c r="G253" s="5">
        <v>211</v>
      </c>
      <c r="H253" s="8"/>
      <c r="I253" s="8"/>
      <c r="J253" s="8"/>
      <c r="K253" s="11"/>
      <c r="L253" s="8"/>
      <c r="M253" s="8"/>
      <c r="N253" s="8"/>
      <c r="O253" s="8"/>
    </row>
    <row r="254" spans="1:18" s="51" customFormat="1">
      <c r="A254" s="8" t="s">
        <v>18</v>
      </c>
      <c r="B254" s="10" t="s">
        <v>256</v>
      </c>
      <c r="C254" s="9">
        <v>100</v>
      </c>
      <c r="D254" s="8">
        <v>13.79</v>
      </c>
      <c r="E254" s="8">
        <v>21.15</v>
      </c>
      <c r="F254" s="8">
        <v>11.6</v>
      </c>
      <c r="G254" s="5">
        <v>289</v>
      </c>
      <c r="H254" s="8">
        <v>0.22</v>
      </c>
      <c r="I254" s="8">
        <v>1.53</v>
      </c>
      <c r="J254" s="8">
        <v>8.7999999999999995E-2</v>
      </c>
      <c r="K254" s="64">
        <v>0</v>
      </c>
      <c r="L254" s="8">
        <v>55.23</v>
      </c>
      <c r="M254" s="8">
        <v>222.7</v>
      </c>
      <c r="N254" s="8">
        <v>30.5</v>
      </c>
      <c r="O254" s="8">
        <v>1.98</v>
      </c>
      <c r="P254" s="1"/>
      <c r="Q254" s="1"/>
      <c r="R254" s="1"/>
    </row>
    <row r="255" spans="1:18">
      <c r="A255" s="8" t="s">
        <v>18</v>
      </c>
      <c r="B255" s="10" t="s">
        <v>256</v>
      </c>
      <c r="C255" s="9">
        <v>70</v>
      </c>
      <c r="D255" s="8">
        <v>9.6999999999999993</v>
      </c>
      <c r="E255" s="8">
        <v>14.8</v>
      </c>
      <c r="F255" s="8">
        <v>8</v>
      </c>
      <c r="G255" s="5">
        <v>202</v>
      </c>
      <c r="H255" s="8"/>
      <c r="I255" s="8"/>
      <c r="J255" s="8"/>
      <c r="K255" s="11"/>
      <c r="L255" s="8"/>
      <c r="M255" s="8"/>
      <c r="N255" s="8"/>
      <c r="O255" s="8"/>
    </row>
    <row r="256" spans="1:18">
      <c r="A256" s="8" t="s">
        <v>18</v>
      </c>
      <c r="B256" s="10" t="s">
        <v>256</v>
      </c>
      <c r="C256" s="9">
        <v>60</v>
      </c>
      <c r="D256" s="8">
        <v>8.3000000000000007</v>
      </c>
      <c r="E256" s="8">
        <v>12.69</v>
      </c>
      <c r="F256" s="8">
        <v>6.89</v>
      </c>
      <c r="G256" s="5">
        <v>173</v>
      </c>
      <c r="H256" s="8">
        <v>0.13300000000000001</v>
      </c>
      <c r="I256" s="8">
        <v>0.92</v>
      </c>
      <c r="J256" s="8">
        <v>5.2999999999999999E-2</v>
      </c>
      <c r="K256" s="11">
        <v>0</v>
      </c>
      <c r="L256" s="8">
        <v>33.14</v>
      </c>
      <c r="M256" s="8">
        <v>133.6</v>
      </c>
      <c r="N256" s="8">
        <v>18.3</v>
      </c>
      <c r="O256" s="8">
        <v>1.19</v>
      </c>
    </row>
    <row r="257" spans="1:18">
      <c r="A257" s="10" t="s">
        <v>18</v>
      </c>
      <c r="B257" s="10" t="s">
        <v>257</v>
      </c>
      <c r="C257" s="9">
        <v>80</v>
      </c>
      <c r="D257" s="8">
        <v>12.26</v>
      </c>
      <c r="E257" s="8">
        <v>8.8000000000000007</v>
      </c>
      <c r="F257" s="8">
        <v>6</v>
      </c>
      <c r="G257" s="5">
        <v>151</v>
      </c>
      <c r="H257" s="10">
        <v>0.1</v>
      </c>
      <c r="I257" s="10">
        <v>0.69</v>
      </c>
      <c r="J257" s="10">
        <v>0.04</v>
      </c>
      <c r="K257" s="11">
        <v>0</v>
      </c>
      <c r="L257" s="10">
        <v>24.86</v>
      </c>
      <c r="M257" s="10">
        <v>100.17</v>
      </c>
      <c r="N257" s="10">
        <v>13.78</v>
      </c>
      <c r="O257" s="10">
        <v>0.89</v>
      </c>
      <c r="P257" s="51"/>
      <c r="Q257" s="51"/>
      <c r="R257" s="51"/>
    </row>
    <row r="258" spans="1:18">
      <c r="A258" s="10" t="s">
        <v>18</v>
      </c>
      <c r="B258" s="10" t="s">
        <v>257</v>
      </c>
      <c r="C258" s="52">
        <v>60</v>
      </c>
      <c r="D258" s="10">
        <v>9.1999999999999993</v>
      </c>
      <c r="E258" s="10">
        <v>6.6</v>
      </c>
      <c r="F258" s="10">
        <v>4.5</v>
      </c>
      <c r="G258" s="53">
        <v>113</v>
      </c>
      <c r="H258" s="10">
        <v>0.17</v>
      </c>
      <c r="I258" s="10">
        <v>1.1499999999999999</v>
      </c>
      <c r="J258" s="10">
        <v>7.0000000000000007E-2</v>
      </c>
      <c r="K258" s="11">
        <v>0</v>
      </c>
      <c r="L258" s="10">
        <v>41.43</v>
      </c>
      <c r="M258" s="10">
        <v>167</v>
      </c>
      <c r="N258" s="10">
        <v>22.88</v>
      </c>
      <c r="O258" s="10">
        <v>1.49</v>
      </c>
      <c r="P258" s="51"/>
      <c r="Q258" s="51"/>
      <c r="R258" s="51"/>
    </row>
    <row r="259" spans="1:18">
      <c r="A259" s="10" t="s">
        <v>18</v>
      </c>
      <c r="B259" s="10" t="s">
        <v>257</v>
      </c>
      <c r="C259" s="52">
        <v>100</v>
      </c>
      <c r="D259" s="10">
        <v>15.33</v>
      </c>
      <c r="E259" s="10">
        <v>11</v>
      </c>
      <c r="F259" s="10">
        <v>7.5</v>
      </c>
      <c r="G259" s="53">
        <v>189</v>
      </c>
      <c r="H259" s="10"/>
      <c r="I259" s="10"/>
      <c r="J259" s="10"/>
      <c r="K259" s="11"/>
      <c r="L259" s="10"/>
      <c r="M259" s="10"/>
      <c r="N259" s="10"/>
      <c r="O259" s="10"/>
      <c r="P259" s="51"/>
      <c r="Q259" s="51"/>
      <c r="R259" s="51"/>
    </row>
    <row r="260" spans="1:18">
      <c r="A260" s="10" t="s">
        <v>18</v>
      </c>
      <c r="B260" s="10" t="s">
        <v>241</v>
      </c>
      <c r="C260" s="52">
        <v>80</v>
      </c>
      <c r="D260" s="10">
        <v>11.63</v>
      </c>
      <c r="E260" s="10">
        <v>11.74</v>
      </c>
      <c r="F260" s="10">
        <v>9.36</v>
      </c>
      <c r="G260" s="53">
        <v>187</v>
      </c>
      <c r="H260" s="8"/>
      <c r="I260" s="8"/>
      <c r="J260" s="8"/>
      <c r="K260" s="11"/>
      <c r="L260" s="8"/>
      <c r="M260" s="8"/>
      <c r="N260" s="8"/>
      <c r="O260" s="8"/>
    </row>
    <row r="261" spans="1:18">
      <c r="A261" s="10"/>
      <c r="B261" s="10"/>
      <c r="C261" s="52"/>
      <c r="D261" s="10"/>
      <c r="E261" s="10"/>
      <c r="F261" s="10"/>
      <c r="G261" s="53"/>
      <c r="H261" s="8"/>
      <c r="I261" s="8"/>
      <c r="J261" s="8"/>
      <c r="K261" s="11"/>
      <c r="L261" s="8"/>
      <c r="M261" s="8"/>
      <c r="N261" s="8"/>
      <c r="O261" s="8"/>
    </row>
    <row r="262" spans="1:18">
      <c r="A262" s="10">
        <v>492</v>
      </c>
      <c r="B262" s="10" t="s">
        <v>258</v>
      </c>
      <c r="C262" s="52" t="s">
        <v>259</v>
      </c>
      <c r="D262" s="10">
        <v>18.350000000000001</v>
      </c>
      <c r="E262" s="10">
        <v>25.4</v>
      </c>
      <c r="F262" s="10">
        <v>54.93</v>
      </c>
      <c r="G262" s="53">
        <v>508</v>
      </c>
      <c r="H262" s="8"/>
      <c r="I262" s="8"/>
      <c r="J262" s="8"/>
      <c r="K262" s="11"/>
      <c r="L262" s="8"/>
      <c r="M262" s="8"/>
      <c r="N262" s="8"/>
      <c r="O262" s="8"/>
    </row>
    <row r="263" spans="1:18">
      <c r="A263" s="8" t="s">
        <v>260</v>
      </c>
      <c r="B263" s="8" t="s">
        <v>261</v>
      </c>
      <c r="C263" s="9" t="s">
        <v>262</v>
      </c>
      <c r="D263" s="8">
        <v>14.4</v>
      </c>
      <c r="E263" s="8">
        <v>17.2</v>
      </c>
      <c r="F263" s="8">
        <v>43.6</v>
      </c>
      <c r="G263" s="5">
        <v>375</v>
      </c>
      <c r="H263" s="10">
        <v>7.0000000000000007E-2</v>
      </c>
      <c r="I263" s="10">
        <v>4.66</v>
      </c>
      <c r="J263" s="10">
        <v>0.02</v>
      </c>
      <c r="K263" s="11">
        <v>0.83</v>
      </c>
      <c r="L263" s="10">
        <v>32.99</v>
      </c>
      <c r="M263" s="10">
        <v>200.22</v>
      </c>
      <c r="N263" s="10">
        <v>82.43</v>
      </c>
      <c r="O263" s="10">
        <v>1.63</v>
      </c>
      <c r="P263" s="51"/>
      <c r="Q263" s="51"/>
      <c r="R263" s="51"/>
    </row>
    <row r="264" spans="1:18">
      <c r="A264" s="10" t="s">
        <v>260</v>
      </c>
      <c r="B264" s="10" t="s">
        <v>261</v>
      </c>
      <c r="C264" s="52" t="s">
        <v>263</v>
      </c>
      <c r="D264" s="10">
        <v>12.32</v>
      </c>
      <c r="E264" s="10">
        <v>15.79</v>
      </c>
      <c r="F264" s="10">
        <v>43.5</v>
      </c>
      <c r="G264" s="53">
        <v>355</v>
      </c>
      <c r="H264" s="8">
        <v>0.05</v>
      </c>
      <c r="I264" s="8">
        <v>0</v>
      </c>
      <c r="J264" s="8">
        <v>19</v>
      </c>
      <c r="K264" s="11">
        <v>0.4</v>
      </c>
      <c r="L264" s="8">
        <v>56</v>
      </c>
      <c r="M264" s="8">
        <v>109</v>
      </c>
      <c r="N264" s="8">
        <v>21</v>
      </c>
      <c r="O264" s="8">
        <v>1.9</v>
      </c>
    </row>
    <row r="265" spans="1:18">
      <c r="A265" s="8" t="s">
        <v>18</v>
      </c>
      <c r="B265" s="8" t="s">
        <v>264</v>
      </c>
      <c r="C265" s="9">
        <v>75</v>
      </c>
      <c r="D265" s="8">
        <v>18.899999999999999</v>
      </c>
      <c r="E265" s="8">
        <v>12</v>
      </c>
      <c r="F265" s="8">
        <v>0.1</v>
      </c>
      <c r="G265" s="5">
        <v>189</v>
      </c>
      <c r="H265" s="8">
        <v>0.08</v>
      </c>
      <c r="I265" s="8">
        <v>1.3149999999999999</v>
      </c>
      <c r="J265" s="8">
        <v>0.04</v>
      </c>
      <c r="K265" s="8">
        <v>1.4999999999999999E-2</v>
      </c>
      <c r="L265" s="8">
        <v>71.61</v>
      </c>
      <c r="M265" s="8">
        <v>193.7</v>
      </c>
      <c r="N265" s="8">
        <v>29.7</v>
      </c>
      <c r="O265" s="8">
        <v>1.43</v>
      </c>
    </row>
    <row r="266" spans="1:18" ht="17.25" customHeight="1">
      <c r="A266" s="8" t="s">
        <v>265</v>
      </c>
      <c r="B266" s="65" t="s">
        <v>266</v>
      </c>
      <c r="C266" s="9">
        <v>90</v>
      </c>
      <c r="D266" s="8">
        <v>20.57</v>
      </c>
      <c r="E266" s="8">
        <v>11.6</v>
      </c>
      <c r="F266" s="8">
        <v>0.08</v>
      </c>
      <c r="G266" s="5">
        <v>187</v>
      </c>
      <c r="H266" s="8"/>
      <c r="I266" s="8"/>
      <c r="J266" s="8"/>
      <c r="K266" s="8"/>
      <c r="L266" s="8"/>
      <c r="M266" s="8"/>
      <c r="N266" s="8"/>
      <c r="O266" s="8"/>
    </row>
    <row r="267" spans="1:18" ht="17.25" customHeight="1">
      <c r="A267" s="8" t="s">
        <v>265</v>
      </c>
      <c r="B267" s="65" t="s">
        <v>266</v>
      </c>
      <c r="C267" s="9">
        <v>80</v>
      </c>
      <c r="D267" s="8">
        <v>18.27</v>
      </c>
      <c r="E267" s="8">
        <v>10.08</v>
      </c>
      <c r="F267" s="8">
        <v>7.0000000000000007E-2</v>
      </c>
      <c r="G267" s="5">
        <v>164</v>
      </c>
      <c r="H267" s="8"/>
      <c r="I267" s="8"/>
      <c r="J267" s="8"/>
      <c r="K267" s="8"/>
      <c r="L267" s="8"/>
      <c r="M267" s="8"/>
      <c r="N267" s="8"/>
      <c r="O267" s="8"/>
    </row>
    <row r="268" spans="1:18" ht="31.5">
      <c r="A268" s="65" t="s">
        <v>267</v>
      </c>
      <c r="B268" s="65" t="s">
        <v>268</v>
      </c>
      <c r="C268" s="9" t="s">
        <v>269</v>
      </c>
      <c r="D268" s="8">
        <v>18.29</v>
      </c>
      <c r="E268" s="8">
        <v>29.11</v>
      </c>
      <c r="F268" s="8">
        <v>2.73</v>
      </c>
      <c r="G268" s="5">
        <v>346</v>
      </c>
      <c r="H268" s="8">
        <v>7.0000000000000007E-2</v>
      </c>
      <c r="I268" s="8">
        <v>1.8</v>
      </c>
      <c r="J268" s="8">
        <v>7.0000000000000007E-2</v>
      </c>
      <c r="K268" s="11">
        <v>0.5</v>
      </c>
      <c r="L268" s="8">
        <v>16</v>
      </c>
      <c r="M268" s="8">
        <v>165</v>
      </c>
      <c r="N268" s="8">
        <v>18</v>
      </c>
      <c r="O268" s="8">
        <v>1.6</v>
      </c>
    </row>
    <row r="269" spans="1:18" ht="31.5">
      <c r="A269" s="8" t="s">
        <v>270</v>
      </c>
      <c r="B269" s="65" t="s">
        <v>266</v>
      </c>
      <c r="C269" s="9">
        <v>90</v>
      </c>
      <c r="D269" s="8">
        <v>19.21</v>
      </c>
      <c r="E269" s="8">
        <v>7.78</v>
      </c>
      <c r="F269" s="8">
        <v>0.08</v>
      </c>
      <c r="G269" s="5">
        <v>147</v>
      </c>
      <c r="H269" s="8"/>
      <c r="I269" s="8"/>
      <c r="J269" s="8"/>
      <c r="K269" s="11"/>
      <c r="L269" s="8"/>
      <c r="M269" s="8"/>
      <c r="N269" s="8"/>
      <c r="O269" s="8"/>
    </row>
    <row r="270" spans="1:18" s="13" customFormat="1" ht="31.5">
      <c r="A270" s="8" t="s">
        <v>270</v>
      </c>
      <c r="B270" s="65" t="s">
        <v>266</v>
      </c>
      <c r="C270" s="9">
        <v>80</v>
      </c>
      <c r="D270" s="8">
        <v>17.05</v>
      </c>
      <c r="E270" s="8">
        <v>6.66</v>
      </c>
      <c r="F270" s="8">
        <v>7.0000000000000007E-2</v>
      </c>
      <c r="G270" s="5">
        <v>128</v>
      </c>
      <c r="H270" s="8"/>
      <c r="I270" s="8"/>
      <c r="J270" s="8"/>
      <c r="K270" s="11"/>
      <c r="L270" s="8"/>
      <c r="M270" s="8"/>
      <c r="N270" s="8"/>
      <c r="O270" s="8"/>
      <c r="P270" s="1"/>
      <c r="Q270" s="1"/>
      <c r="R270" s="1"/>
    </row>
    <row r="271" spans="1:18" s="24" customFormat="1">
      <c r="A271" s="8" t="s">
        <v>18</v>
      </c>
      <c r="B271" s="8" t="s">
        <v>271</v>
      </c>
      <c r="C271" s="9">
        <v>85</v>
      </c>
      <c r="D271" s="8">
        <v>16</v>
      </c>
      <c r="E271" s="8">
        <v>13.5</v>
      </c>
      <c r="F271" s="8">
        <v>3.9</v>
      </c>
      <c r="G271" s="5">
        <v>200</v>
      </c>
      <c r="H271" s="8">
        <v>0.02</v>
      </c>
      <c r="I271" s="8">
        <v>1.06</v>
      </c>
      <c r="J271" s="8">
        <v>10.199999999999999</v>
      </c>
      <c r="K271" s="10">
        <v>20.260000000000002</v>
      </c>
      <c r="L271" s="8">
        <v>25.75</v>
      </c>
      <c r="M271" s="8">
        <v>43.88</v>
      </c>
      <c r="N271" s="8">
        <v>7.66</v>
      </c>
      <c r="O271" s="8">
        <v>0.55000000000000004</v>
      </c>
      <c r="P271" s="1"/>
      <c r="Q271" s="1"/>
      <c r="R271" s="1"/>
    </row>
    <row r="272" spans="1:18" s="24" customFormat="1">
      <c r="A272" s="8" t="s">
        <v>272</v>
      </c>
      <c r="B272" s="8" t="s">
        <v>273</v>
      </c>
      <c r="C272" s="9">
        <v>50</v>
      </c>
      <c r="D272" s="8">
        <v>6.4</v>
      </c>
      <c r="E272" s="8">
        <v>3.9</v>
      </c>
      <c r="F272" s="8">
        <v>4.25</v>
      </c>
      <c r="G272" s="5">
        <v>77</v>
      </c>
      <c r="H272" s="8">
        <v>3.2000000000000001E-2</v>
      </c>
      <c r="I272" s="8">
        <v>1.7</v>
      </c>
      <c r="J272" s="8">
        <v>16.32</v>
      </c>
      <c r="K272" s="11">
        <v>32.42</v>
      </c>
      <c r="L272" s="8">
        <v>41.2</v>
      </c>
      <c r="M272" s="8">
        <v>70.2</v>
      </c>
      <c r="N272" s="8">
        <v>12.26</v>
      </c>
      <c r="O272" s="8">
        <v>0.88</v>
      </c>
      <c r="P272" s="1"/>
      <c r="Q272" s="1"/>
      <c r="R272" s="1"/>
    </row>
    <row r="273" spans="1:18" s="24" customFormat="1">
      <c r="A273" s="8" t="s">
        <v>272</v>
      </c>
      <c r="B273" s="8" t="s">
        <v>273</v>
      </c>
      <c r="C273" s="9">
        <v>80</v>
      </c>
      <c r="D273" s="8">
        <v>10.24</v>
      </c>
      <c r="E273" s="8">
        <v>6.24</v>
      </c>
      <c r="F273" s="8">
        <v>6.8</v>
      </c>
      <c r="G273" s="5">
        <v>123</v>
      </c>
      <c r="H273" s="10">
        <v>3.2000000000000001E-2</v>
      </c>
      <c r="I273" s="10">
        <v>1.7</v>
      </c>
      <c r="J273" s="10">
        <v>16.32</v>
      </c>
      <c r="K273" s="10">
        <v>32.42</v>
      </c>
      <c r="L273" s="10">
        <v>41.2</v>
      </c>
      <c r="M273" s="10">
        <v>70.2</v>
      </c>
      <c r="N273" s="10">
        <v>12.26</v>
      </c>
      <c r="O273" s="10">
        <v>0.88</v>
      </c>
      <c r="P273" s="1"/>
      <c r="Q273" s="1"/>
      <c r="R273" s="1"/>
    </row>
    <row r="274" spans="1:18" s="24" customFormat="1">
      <c r="A274" s="8" t="s">
        <v>272</v>
      </c>
      <c r="B274" s="8" t="s">
        <v>273</v>
      </c>
      <c r="C274" s="9">
        <v>70</v>
      </c>
      <c r="D274" s="8">
        <v>8.9600000000000009</v>
      </c>
      <c r="E274" s="8">
        <v>5.46</v>
      </c>
      <c r="F274" s="8">
        <v>5.95</v>
      </c>
      <c r="G274" s="5">
        <v>108</v>
      </c>
      <c r="H274" s="10">
        <v>2.4E-2</v>
      </c>
      <c r="I274" s="10">
        <v>1.27</v>
      </c>
      <c r="J274" s="10">
        <v>12.24</v>
      </c>
      <c r="K274" s="10">
        <v>24.31</v>
      </c>
      <c r="L274" s="10">
        <v>30.9</v>
      </c>
      <c r="M274" s="10">
        <v>52.65</v>
      </c>
      <c r="N274" s="10">
        <v>9.19</v>
      </c>
      <c r="O274" s="10">
        <v>0.66</v>
      </c>
      <c r="P274" s="1"/>
      <c r="Q274" s="1"/>
      <c r="R274" s="1"/>
    </row>
    <row r="275" spans="1:18" s="24" customFormat="1">
      <c r="A275" s="8" t="s">
        <v>272</v>
      </c>
      <c r="B275" s="8" t="s">
        <v>273</v>
      </c>
      <c r="C275" s="9">
        <v>60</v>
      </c>
      <c r="D275" s="8">
        <v>7.68</v>
      </c>
      <c r="E275" s="8">
        <v>4.68</v>
      </c>
      <c r="F275" s="8">
        <v>5.0999999999999996</v>
      </c>
      <c r="G275" s="5">
        <v>93</v>
      </c>
      <c r="H275" s="8"/>
      <c r="I275" s="8"/>
      <c r="J275" s="8"/>
      <c r="K275" s="11"/>
      <c r="L275" s="8"/>
      <c r="M275" s="8"/>
      <c r="N275" s="8"/>
      <c r="O275" s="8"/>
      <c r="P275" s="1"/>
      <c r="Q275" s="1"/>
      <c r="R275" s="1"/>
    </row>
    <row r="276" spans="1:18" s="24" customFormat="1">
      <c r="A276" s="8" t="s">
        <v>272</v>
      </c>
      <c r="B276" s="8" t="s">
        <v>273</v>
      </c>
      <c r="C276" s="9">
        <v>120</v>
      </c>
      <c r="D276" s="8">
        <v>15.36</v>
      </c>
      <c r="E276" s="8">
        <v>9.36</v>
      </c>
      <c r="F276" s="8">
        <v>10.199999999999999</v>
      </c>
      <c r="G276" s="5">
        <v>185</v>
      </c>
      <c r="H276" s="8"/>
      <c r="I276" s="8"/>
      <c r="J276" s="8"/>
      <c r="K276" s="11"/>
      <c r="L276" s="8"/>
      <c r="M276" s="8"/>
      <c r="N276" s="8"/>
      <c r="O276" s="8"/>
      <c r="P276" s="1"/>
      <c r="Q276" s="1"/>
      <c r="R276" s="1"/>
    </row>
    <row r="277" spans="1:18" s="24" customFormat="1">
      <c r="A277" s="8" t="s">
        <v>246</v>
      </c>
      <c r="B277" s="8" t="s">
        <v>274</v>
      </c>
      <c r="C277" s="9">
        <v>50</v>
      </c>
      <c r="D277" s="8">
        <v>7.6</v>
      </c>
      <c r="E277" s="8">
        <v>6.8</v>
      </c>
      <c r="F277" s="8">
        <v>6.75</v>
      </c>
      <c r="G277" s="5">
        <v>119</v>
      </c>
      <c r="H277" s="8">
        <v>0.08</v>
      </c>
      <c r="I277" s="8">
        <v>0.2</v>
      </c>
      <c r="J277" s="8">
        <v>20</v>
      </c>
      <c r="K277" s="11">
        <v>0.38</v>
      </c>
      <c r="L277" s="8">
        <v>44</v>
      </c>
      <c r="M277" s="8">
        <v>96</v>
      </c>
      <c r="N277" s="8">
        <v>26</v>
      </c>
      <c r="O277" s="8">
        <v>2.2000000000000002</v>
      </c>
      <c r="P277" s="1"/>
      <c r="Q277" s="1"/>
      <c r="R277" s="1"/>
    </row>
    <row r="278" spans="1:18" s="24" customFormat="1">
      <c r="A278" s="8" t="s">
        <v>246</v>
      </c>
      <c r="B278" s="8" t="s">
        <v>275</v>
      </c>
      <c r="C278" s="9">
        <v>100</v>
      </c>
      <c r="D278" s="8">
        <v>15.2</v>
      </c>
      <c r="E278" s="8">
        <v>13.6</v>
      </c>
      <c r="F278" s="8">
        <v>13.5</v>
      </c>
      <c r="G278" s="5">
        <v>237</v>
      </c>
      <c r="H278" s="8">
        <v>0.08</v>
      </c>
      <c r="I278" s="8">
        <v>2.12</v>
      </c>
      <c r="J278" s="8">
        <v>0.08</v>
      </c>
      <c r="K278" s="11">
        <v>0.59</v>
      </c>
      <c r="L278" s="8">
        <v>18.82</v>
      </c>
      <c r="M278" s="8">
        <v>194.1</v>
      </c>
      <c r="N278" s="8">
        <v>21.18</v>
      </c>
      <c r="O278" s="8">
        <v>1.88</v>
      </c>
      <c r="P278" s="1"/>
      <c r="Q278" s="1"/>
      <c r="R278" s="1"/>
    </row>
    <row r="279" spans="1:18" s="24" customFormat="1">
      <c r="A279" s="8" t="s">
        <v>18</v>
      </c>
      <c r="B279" s="8" t="s">
        <v>271</v>
      </c>
      <c r="C279" s="9">
        <v>100</v>
      </c>
      <c r="D279" s="8">
        <v>18.82</v>
      </c>
      <c r="E279" s="8">
        <v>15.88</v>
      </c>
      <c r="F279" s="8">
        <v>4.59</v>
      </c>
      <c r="G279" s="5">
        <v>235</v>
      </c>
      <c r="H279" s="15" t="s">
        <v>10</v>
      </c>
      <c r="I279" s="15" t="s">
        <v>11</v>
      </c>
      <c r="J279" s="15" t="s">
        <v>12</v>
      </c>
      <c r="K279" s="55" t="s">
        <v>13</v>
      </c>
      <c r="L279" s="15" t="s">
        <v>14</v>
      </c>
      <c r="M279" s="15" t="s">
        <v>15</v>
      </c>
      <c r="N279" s="15" t="s">
        <v>16</v>
      </c>
      <c r="O279" s="15" t="s">
        <v>17</v>
      </c>
      <c r="P279" s="13"/>
      <c r="Q279" s="13"/>
      <c r="R279" s="13"/>
    </row>
    <row r="280" spans="1:18" s="24" customFormat="1">
      <c r="A280" s="14"/>
      <c r="B280" s="66" t="s">
        <v>276</v>
      </c>
      <c r="C280" s="16"/>
      <c r="D280" s="14"/>
      <c r="E280" s="14"/>
      <c r="F280" s="14"/>
      <c r="G280" s="15"/>
      <c r="H280" s="19"/>
      <c r="I280" s="19"/>
      <c r="J280" s="19"/>
      <c r="K280" s="21"/>
      <c r="L280" s="19"/>
      <c r="M280" s="19"/>
      <c r="N280" s="19"/>
      <c r="O280" s="19"/>
    </row>
    <row r="281" spans="1:18" s="24" customFormat="1">
      <c r="A281" s="19" t="s">
        <v>277</v>
      </c>
      <c r="B281" s="19" t="s">
        <v>278</v>
      </c>
      <c r="C281" s="18" t="s">
        <v>259</v>
      </c>
      <c r="D281" s="19">
        <v>21.43</v>
      </c>
      <c r="E281" s="19">
        <v>16.309999999999999</v>
      </c>
      <c r="F281" s="19">
        <v>53.41</v>
      </c>
      <c r="G281" s="20">
        <v>433</v>
      </c>
      <c r="H281" s="19"/>
      <c r="I281" s="19"/>
      <c r="J281" s="19"/>
      <c r="K281" s="21"/>
      <c r="L281" s="19"/>
      <c r="M281" s="19"/>
      <c r="N281" s="19"/>
      <c r="O281" s="19"/>
    </row>
    <row r="282" spans="1:18" s="32" customFormat="1">
      <c r="A282" s="67" t="s">
        <v>279</v>
      </c>
      <c r="B282" s="67" t="s">
        <v>280</v>
      </c>
      <c r="C282" s="68" t="s">
        <v>259</v>
      </c>
      <c r="D282" s="67">
        <v>18.79</v>
      </c>
      <c r="E282" s="67">
        <v>16.309999999999999</v>
      </c>
      <c r="F282" s="67">
        <v>53.41</v>
      </c>
      <c r="G282" s="69">
        <v>552</v>
      </c>
      <c r="H282" s="67"/>
      <c r="I282" s="67"/>
      <c r="J282" s="67"/>
      <c r="K282" s="70"/>
      <c r="L282" s="67"/>
      <c r="M282" s="67"/>
      <c r="N282" s="67"/>
      <c r="O282" s="67"/>
      <c r="P282" s="24"/>
      <c r="Q282" s="24"/>
      <c r="R282" s="24"/>
    </row>
    <row r="283" spans="1:18" s="19" customFormat="1">
      <c r="A283" s="67" t="s">
        <v>281</v>
      </c>
      <c r="B283" s="67" t="s">
        <v>282</v>
      </c>
      <c r="C283" s="68">
        <v>80</v>
      </c>
      <c r="D283" s="67">
        <v>12.63</v>
      </c>
      <c r="E283" s="67">
        <v>8.1999999999999993</v>
      </c>
      <c r="F283" s="67">
        <v>8.3000000000000007</v>
      </c>
      <c r="G283" s="69">
        <v>156</v>
      </c>
      <c r="H283" s="67"/>
      <c r="I283" s="67"/>
      <c r="J283" s="67"/>
      <c r="K283" s="70"/>
      <c r="L283" s="67"/>
      <c r="M283" s="67"/>
      <c r="N283" s="67"/>
      <c r="O283" s="67"/>
      <c r="P283" s="24"/>
      <c r="Q283" s="24"/>
      <c r="R283" s="24"/>
    </row>
    <row r="284" spans="1:18" s="71" customFormat="1" ht="33" customHeight="1">
      <c r="A284" s="67" t="s">
        <v>281</v>
      </c>
      <c r="B284" s="72" t="s">
        <v>1133</v>
      </c>
      <c r="C284" s="68">
        <v>100</v>
      </c>
      <c r="D284" s="67">
        <v>16.100000000000001</v>
      </c>
      <c r="E284" s="67">
        <v>13.2</v>
      </c>
      <c r="F284" s="67">
        <v>10.3</v>
      </c>
      <c r="G284" s="69">
        <v>222</v>
      </c>
      <c r="H284" s="67"/>
      <c r="I284" s="67"/>
      <c r="J284" s="67"/>
      <c r="K284" s="70"/>
      <c r="L284" s="67"/>
      <c r="M284" s="67"/>
      <c r="N284" s="67"/>
      <c r="O284" s="67"/>
      <c r="P284" s="24"/>
      <c r="Q284" s="24"/>
      <c r="R284" s="24"/>
    </row>
    <row r="285" spans="1:18" s="71" customFormat="1" ht="31.5">
      <c r="A285" s="67" t="s">
        <v>281</v>
      </c>
      <c r="B285" s="72" t="s">
        <v>283</v>
      </c>
      <c r="C285" s="68">
        <v>80</v>
      </c>
      <c r="D285" s="67">
        <v>12.4</v>
      </c>
      <c r="E285" s="67">
        <v>14.52</v>
      </c>
      <c r="F285" s="67">
        <v>8.3800000000000008</v>
      </c>
      <c r="G285" s="69">
        <v>212</v>
      </c>
      <c r="H285" s="67"/>
      <c r="I285" s="67"/>
      <c r="J285" s="67"/>
      <c r="K285" s="70"/>
      <c r="L285" s="67"/>
      <c r="M285" s="67"/>
      <c r="N285" s="67"/>
      <c r="O285" s="67"/>
      <c r="P285" s="24" t="s">
        <v>284</v>
      </c>
      <c r="Q285" s="24"/>
      <c r="R285" s="24"/>
    </row>
    <row r="286" spans="1:18" s="71" customFormat="1">
      <c r="A286" s="67" t="s">
        <v>285</v>
      </c>
      <c r="B286" s="67" t="s">
        <v>286</v>
      </c>
      <c r="C286" s="68">
        <v>100</v>
      </c>
      <c r="D286" s="67">
        <v>11</v>
      </c>
      <c r="E286" s="67">
        <v>15</v>
      </c>
      <c r="F286" s="67">
        <v>12</v>
      </c>
      <c r="G286" s="69">
        <v>227</v>
      </c>
      <c r="H286" s="67"/>
      <c r="I286" s="67"/>
      <c r="J286" s="67"/>
      <c r="K286" s="70"/>
      <c r="L286" s="67"/>
      <c r="M286" s="67"/>
      <c r="N286" s="67"/>
      <c r="O286" s="67"/>
      <c r="P286" s="24"/>
      <c r="Q286" s="24"/>
      <c r="R286" s="24"/>
    </row>
    <row r="287" spans="1:18">
      <c r="A287" s="67" t="s">
        <v>285</v>
      </c>
      <c r="B287" s="67" t="s">
        <v>286</v>
      </c>
      <c r="C287" s="68">
        <v>90</v>
      </c>
      <c r="D287" s="67">
        <v>9.9</v>
      </c>
      <c r="E287" s="67">
        <v>13.5</v>
      </c>
      <c r="F287" s="67">
        <v>10.8</v>
      </c>
      <c r="G287" s="69">
        <v>204</v>
      </c>
      <c r="H287" s="67"/>
      <c r="I287" s="67"/>
      <c r="J287" s="67"/>
      <c r="K287" s="70"/>
      <c r="L287" s="67"/>
      <c r="M287" s="67"/>
      <c r="N287" s="67"/>
      <c r="O287" s="67"/>
      <c r="P287" s="24"/>
      <c r="Q287" s="24"/>
      <c r="R287" s="24"/>
    </row>
    <row r="288" spans="1:18">
      <c r="A288" s="67" t="s">
        <v>285</v>
      </c>
      <c r="B288" s="67" t="s">
        <v>286</v>
      </c>
      <c r="C288" s="68">
        <v>75</v>
      </c>
      <c r="D288" s="67">
        <v>8</v>
      </c>
      <c r="E288" s="67">
        <v>11</v>
      </c>
      <c r="F288" s="67">
        <v>8</v>
      </c>
      <c r="G288" s="69">
        <v>163</v>
      </c>
      <c r="H288" s="67"/>
      <c r="I288" s="67"/>
      <c r="J288" s="67"/>
      <c r="K288" s="70"/>
      <c r="L288" s="67"/>
      <c r="M288" s="67"/>
      <c r="N288" s="67"/>
      <c r="O288" s="67"/>
      <c r="P288" s="24"/>
      <c r="Q288" s="24"/>
      <c r="R288" s="24"/>
    </row>
    <row r="289" spans="1:18" s="71" customFormat="1">
      <c r="A289" s="67" t="s">
        <v>287</v>
      </c>
      <c r="B289" s="67" t="s">
        <v>288</v>
      </c>
      <c r="C289" s="68" t="s">
        <v>223</v>
      </c>
      <c r="D289" s="67">
        <v>12.8</v>
      </c>
      <c r="E289" s="67">
        <v>32.46</v>
      </c>
      <c r="F289" s="67">
        <v>3.64</v>
      </c>
      <c r="G289" s="69">
        <v>357</v>
      </c>
      <c r="H289" s="67"/>
      <c r="I289" s="67"/>
      <c r="J289" s="67"/>
      <c r="K289" s="70"/>
      <c r="L289" s="67"/>
      <c r="M289" s="67"/>
      <c r="N289" s="67"/>
      <c r="O289" s="67"/>
      <c r="P289" s="24"/>
      <c r="Q289" s="24"/>
      <c r="R289" s="24"/>
    </row>
    <row r="290" spans="1:18" s="71" customFormat="1">
      <c r="A290" s="67" t="s">
        <v>287</v>
      </c>
      <c r="B290" s="67" t="s">
        <v>1137</v>
      </c>
      <c r="C290" s="68" t="s">
        <v>223</v>
      </c>
      <c r="D290" s="67">
        <v>15.71</v>
      </c>
      <c r="E290" s="67">
        <v>27.73</v>
      </c>
      <c r="F290" s="67">
        <v>3.79</v>
      </c>
      <c r="G290" s="69">
        <v>327</v>
      </c>
      <c r="H290" s="67"/>
      <c r="I290" s="67"/>
      <c r="J290" s="67"/>
      <c r="K290" s="70"/>
      <c r="L290" s="67"/>
      <c r="M290" s="67"/>
      <c r="N290" s="67"/>
      <c r="O290" s="67"/>
      <c r="P290" s="24"/>
      <c r="Q290" s="24"/>
      <c r="R290" s="24"/>
    </row>
    <row r="291" spans="1:18">
      <c r="A291" s="67" t="s">
        <v>287</v>
      </c>
      <c r="B291" s="67" t="s">
        <v>289</v>
      </c>
      <c r="C291" s="68" t="s">
        <v>223</v>
      </c>
      <c r="D291" s="67">
        <v>11</v>
      </c>
      <c r="E291" s="67">
        <v>29</v>
      </c>
      <c r="F291" s="67">
        <v>3</v>
      </c>
      <c r="G291" s="69">
        <v>317</v>
      </c>
      <c r="H291" s="67"/>
      <c r="I291" s="67"/>
      <c r="J291" s="67"/>
      <c r="K291" s="70"/>
      <c r="L291" s="67"/>
      <c r="M291" s="67"/>
      <c r="N291" s="67"/>
      <c r="O291" s="67"/>
      <c r="P291" s="24"/>
      <c r="Q291" s="24"/>
      <c r="R291" s="24"/>
    </row>
    <row r="292" spans="1:18">
      <c r="A292" s="73"/>
      <c r="B292" s="73"/>
      <c r="C292" s="74"/>
      <c r="D292" s="73"/>
      <c r="E292" s="73"/>
      <c r="F292" s="73"/>
      <c r="G292" s="75"/>
      <c r="H292" s="73"/>
      <c r="I292" s="73"/>
      <c r="J292" s="73"/>
      <c r="K292" s="73"/>
      <c r="L292" s="73"/>
      <c r="M292" s="73"/>
      <c r="N292" s="73"/>
      <c r="O292" s="73"/>
      <c r="P292" s="32"/>
      <c r="Q292" s="32"/>
      <c r="R292" s="32"/>
    </row>
    <row r="293" spans="1:18" ht="31.5">
      <c r="A293" s="19" t="s">
        <v>290</v>
      </c>
      <c r="B293" s="57" t="s">
        <v>291</v>
      </c>
      <c r="C293" s="18">
        <v>250</v>
      </c>
      <c r="D293" s="19">
        <v>16.899999999999999</v>
      </c>
      <c r="E293" s="19">
        <v>40.729999999999997</v>
      </c>
      <c r="F293" s="19">
        <v>53</v>
      </c>
      <c r="G293" s="20">
        <v>633</v>
      </c>
      <c r="H293" s="19"/>
      <c r="I293" s="19"/>
      <c r="J293" s="19"/>
      <c r="K293" s="21"/>
      <c r="L293" s="19"/>
      <c r="M293" s="19"/>
      <c r="N293" s="19"/>
      <c r="O293" s="19"/>
      <c r="P293" s="19"/>
      <c r="Q293" s="19"/>
      <c r="R293" s="19"/>
    </row>
    <row r="294" spans="1:18" ht="31.5">
      <c r="A294" s="19" t="s">
        <v>290</v>
      </c>
      <c r="B294" s="76" t="s">
        <v>291</v>
      </c>
      <c r="C294" s="9">
        <v>200</v>
      </c>
      <c r="D294" s="8">
        <v>13.5</v>
      </c>
      <c r="E294" s="8">
        <v>32.58</v>
      </c>
      <c r="F294" s="8">
        <v>42.36</v>
      </c>
      <c r="G294" s="5">
        <v>506</v>
      </c>
      <c r="H294" s="10">
        <v>0.09</v>
      </c>
      <c r="I294" s="10">
        <v>2.6</v>
      </c>
      <c r="J294" s="10">
        <v>0</v>
      </c>
      <c r="K294" s="10">
        <v>0.45</v>
      </c>
      <c r="L294" s="10">
        <v>15.62</v>
      </c>
      <c r="M294" s="10">
        <v>109</v>
      </c>
      <c r="N294" s="10">
        <v>17.02</v>
      </c>
      <c r="O294" s="10">
        <v>1.71</v>
      </c>
      <c r="P294" s="71"/>
      <c r="Q294" s="71"/>
      <c r="R294" s="71"/>
    </row>
    <row r="295" spans="1:18" ht="31.5">
      <c r="A295" s="19" t="s">
        <v>290</v>
      </c>
      <c r="B295" s="57" t="s">
        <v>292</v>
      </c>
      <c r="C295" s="9">
        <v>250</v>
      </c>
      <c r="D295" s="8">
        <v>20.420000000000002</v>
      </c>
      <c r="E295" s="8">
        <v>23.92</v>
      </c>
      <c r="F295" s="8">
        <v>105.9</v>
      </c>
      <c r="G295" s="5">
        <v>495</v>
      </c>
      <c r="H295" s="10"/>
      <c r="I295" s="10"/>
      <c r="J295" s="10"/>
      <c r="K295" s="10"/>
      <c r="L295" s="10"/>
      <c r="M295" s="10"/>
      <c r="N295" s="10"/>
      <c r="O295" s="10"/>
      <c r="P295" s="71"/>
      <c r="Q295" s="71"/>
      <c r="R295" s="71"/>
    </row>
    <row r="296" spans="1:18" ht="31.5">
      <c r="A296" s="19" t="s">
        <v>290</v>
      </c>
      <c r="B296" s="76" t="s">
        <v>292</v>
      </c>
      <c r="C296" s="9">
        <v>200</v>
      </c>
      <c r="D296" s="8">
        <v>16.34</v>
      </c>
      <c r="E296" s="8">
        <v>19.14</v>
      </c>
      <c r="F296" s="8">
        <v>42.36</v>
      </c>
      <c r="G296" s="5">
        <v>396</v>
      </c>
      <c r="H296" s="10"/>
      <c r="I296" s="10"/>
      <c r="J296" s="10"/>
      <c r="K296" s="10"/>
      <c r="L296" s="10"/>
      <c r="M296" s="10"/>
      <c r="N296" s="10"/>
      <c r="O296" s="10"/>
      <c r="P296" s="71"/>
      <c r="Q296" s="71"/>
      <c r="R296" s="71"/>
    </row>
    <row r="297" spans="1:18">
      <c r="A297" s="8" t="s">
        <v>293</v>
      </c>
      <c r="B297" s="8" t="s">
        <v>294</v>
      </c>
      <c r="C297" s="9">
        <v>75</v>
      </c>
      <c r="D297" s="8">
        <v>8.25</v>
      </c>
      <c r="E297" s="8">
        <v>21</v>
      </c>
      <c r="F297" s="8">
        <v>0</v>
      </c>
      <c r="G297" s="5">
        <v>222</v>
      </c>
      <c r="H297" s="8">
        <v>0.35</v>
      </c>
      <c r="I297" s="8">
        <v>6.83</v>
      </c>
      <c r="J297" s="8">
        <v>28.6</v>
      </c>
      <c r="K297" s="11">
        <v>94.84</v>
      </c>
      <c r="L297" s="8">
        <v>60.64</v>
      </c>
      <c r="M297" s="8">
        <v>404.5</v>
      </c>
      <c r="N297" s="8">
        <v>151.63999999999999</v>
      </c>
      <c r="O297" s="8">
        <v>547.14</v>
      </c>
      <c r="P297" s="1" t="s">
        <v>295</v>
      </c>
    </row>
    <row r="298" spans="1:18" s="560" customFormat="1">
      <c r="A298" s="555" t="s">
        <v>18</v>
      </c>
      <c r="B298" s="555" t="s">
        <v>1093</v>
      </c>
      <c r="C298" s="556">
        <v>100</v>
      </c>
      <c r="D298" s="557">
        <v>11.8</v>
      </c>
      <c r="E298" s="557">
        <v>28.51</v>
      </c>
      <c r="F298" s="557">
        <v>15.65</v>
      </c>
      <c r="G298" s="558">
        <v>362</v>
      </c>
      <c r="H298" s="557"/>
      <c r="I298" s="557"/>
      <c r="J298" s="557"/>
      <c r="K298" s="559"/>
      <c r="L298" s="557"/>
      <c r="M298" s="557"/>
      <c r="N298" s="557"/>
      <c r="O298" s="557"/>
    </row>
    <row r="299" spans="1:18">
      <c r="A299" s="10" t="s">
        <v>18</v>
      </c>
      <c r="B299" s="10" t="s">
        <v>296</v>
      </c>
      <c r="C299" s="9">
        <v>80</v>
      </c>
      <c r="D299" s="8">
        <v>10.3</v>
      </c>
      <c r="E299" s="8">
        <v>12.95</v>
      </c>
      <c r="F299" s="8">
        <v>6.49</v>
      </c>
      <c r="G299" s="5">
        <v>182</v>
      </c>
      <c r="H299" s="10"/>
      <c r="I299" s="10"/>
      <c r="J299" s="10"/>
      <c r="K299" s="10"/>
      <c r="L299" s="10"/>
      <c r="M299" s="10"/>
      <c r="N299" s="10"/>
      <c r="O299" s="10"/>
      <c r="P299" s="71"/>
      <c r="Q299" s="71"/>
      <c r="R299" s="71"/>
    </row>
    <row r="300" spans="1:18">
      <c r="A300" s="10" t="s">
        <v>18</v>
      </c>
      <c r="B300" s="10" t="s">
        <v>296</v>
      </c>
      <c r="C300" s="52">
        <v>70</v>
      </c>
      <c r="D300" s="10">
        <v>9</v>
      </c>
      <c r="E300" s="10">
        <v>11.33</v>
      </c>
      <c r="F300" s="10">
        <v>5.68</v>
      </c>
      <c r="G300" s="53">
        <v>159</v>
      </c>
      <c r="H300" s="8">
        <v>7.0000000000000007E-2</v>
      </c>
      <c r="I300" s="8">
        <v>30.1</v>
      </c>
      <c r="J300" s="8">
        <v>0</v>
      </c>
      <c r="K300" s="11">
        <v>0.05</v>
      </c>
      <c r="L300" s="8">
        <v>11.41</v>
      </c>
      <c r="M300" s="8">
        <v>112.21</v>
      </c>
      <c r="N300" s="8">
        <v>14.91</v>
      </c>
      <c r="O300" s="8">
        <v>0.63</v>
      </c>
    </row>
    <row r="301" spans="1:18">
      <c r="A301" s="8" t="s">
        <v>293</v>
      </c>
      <c r="B301" s="8" t="s">
        <v>294</v>
      </c>
      <c r="C301" s="9">
        <v>70</v>
      </c>
      <c r="D301" s="8">
        <v>7.7</v>
      </c>
      <c r="E301" s="8">
        <v>19.600000000000001</v>
      </c>
      <c r="F301" s="8">
        <v>0</v>
      </c>
      <c r="G301" s="5">
        <v>207</v>
      </c>
      <c r="H301" s="8">
        <v>0.05</v>
      </c>
      <c r="I301" s="8">
        <v>21.5</v>
      </c>
      <c r="J301" s="8">
        <v>0</v>
      </c>
      <c r="K301" s="11">
        <v>0.03</v>
      </c>
      <c r="L301" s="8">
        <v>8.15</v>
      </c>
      <c r="M301" s="8">
        <v>80</v>
      </c>
      <c r="N301" s="8">
        <v>10.65</v>
      </c>
      <c r="O301" s="8">
        <v>0.45</v>
      </c>
    </row>
    <row r="302" spans="1:18" s="51" customFormat="1">
      <c r="A302" s="8" t="s">
        <v>293</v>
      </c>
      <c r="B302" s="8" t="s">
        <v>294</v>
      </c>
      <c r="C302" s="9">
        <v>50</v>
      </c>
      <c r="D302" s="8">
        <v>5.5</v>
      </c>
      <c r="E302" s="8">
        <v>14</v>
      </c>
      <c r="F302" s="8">
        <v>0</v>
      </c>
      <c r="G302" s="5">
        <v>148</v>
      </c>
      <c r="H302" s="8">
        <v>0.06</v>
      </c>
      <c r="I302" s="8">
        <v>25.8</v>
      </c>
      <c r="J302" s="8">
        <v>0</v>
      </c>
      <c r="K302" s="11">
        <v>0.04</v>
      </c>
      <c r="L302" s="8">
        <v>9.7799999999999994</v>
      </c>
      <c r="M302" s="8">
        <v>96</v>
      </c>
      <c r="N302" s="8">
        <v>12.78</v>
      </c>
      <c r="O302" s="8">
        <v>0.54</v>
      </c>
      <c r="P302" s="1"/>
      <c r="Q302" s="1"/>
      <c r="R302" s="1"/>
    </row>
    <row r="303" spans="1:18" s="51" customFormat="1">
      <c r="A303" s="8" t="s">
        <v>293</v>
      </c>
      <c r="B303" s="8" t="s">
        <v>294</v>
      </c>
      <c r="C303" s="9">
        <v>60</v>
      </c>
      <c r="D303" s="8">
        <v>6.6</v>
      </c>
      <c r="E303" s="8">
        <v>16.8</v>
      </c>
      <c r="F303" s="8">
        <v>0</v>
      </c>
      <c r="G303" s="5">
        <v>177</v>
      </c>
      <c r="H303" s="8"/>
      <c r="I303" s="8"/>
      <c r="J303" s="8"/>
      <c r="K303" s="11"/>
      <c r="L303" s="8"/>
      <c r="M303" s="8"/>
      <c r="N303" s="8"/>
      <c r="O303" s="8"/>
      <c r="P303" s="1"/>
      <c r="Q303" s="1"/>
      <c r="R303" s="1"/>
    </row>
    <row r="304" spans="1:18" s="71" customFormat="1">
      <c r="A304" s="8" t="s">
        <v>18</v>
      </c>
      <c r="B304" s="8" t="s">
        <v>297</v>
      </c>
      <c r="C304" s="9">
        <v>75</v>
      </c>
      <c r="D304" s="8">
        <v>11.2</v>
      </c>
      <c r="E304" s="8">
        <v>24.8</v>
      </c>
      <c r="F304" s="8">
        <v>1.3</v>
      </c>
      <c r="G304" s="5">
        <v>272</v>
      </c>
      <c r="H304" s="8">
        <v>5.7000000000000002E-2</v>
      </c>
      <c r="I304" s="8">
        <v>0.6</v>
      </c>
      <c r="J304" s="8">
        <v>0</v>
      </c>
      <c r="K304" s="11">
        <v>0</v>
      </c>
      <c r="L304" s="8">
        <v>12.09</v>
      </c>
      <c r="M304" s="8">
        <v>130.41</v>
      </c>
      <c r="N304" s="8">
        <v>21.29</v>
      </c>
      <c r="O304" s="8">
        <v>0.95</v>
      </c>
      <c r="P304" s="1"/>
      <c r="Q304" s="1"/>
      <c r="R304" s="1"/>
    </row>
    <row r="305" spans="1:18" s="51" customFormat="1">
      <c r="A305" s="8" t="s">
        <v>18</v>
      </c>
      <c r="B305" s="8" t="s">
        <v>298</v>
      </c>
      <c r="C305" s="9">
        <v>75</v>
      </c>
      <c r="D305" s="8">
        <v>13.95</v>
      </c>
      <c r="E305" s="8">
        <v>7.56</v>
      </c>
      <c r="F305" s="8">
        <v>3.99</v>
      </c>
      <c r="G305" s="5">
        <v>141</v>
      </c>
      <c r="H305" s="8">
        <v>5.7000000000000002E-2</v>
      </c>
      <c r="I305" s="8">
        <v>0.6</v>
      </c>
      <c r="J305" s="8">
        <v>0</v>
      </c>
      <c r="K305" s="10">
        <v>0</v>
      </c>
      <c r="L305" s="8">
        <v>12.09</v>
      </c>
      <c r="M305" s="8">
        <v>130.41</v>
      </c>
      <c r="N305" s="8">
        <v>21.29</v>
      </c>
      <c r="O305" s="8">
        <v>0.95</v>
      </c>
      <c r="P305" s="1"/>
      <c r="Q305" s="1"/>
      <c r="R305" s="1"/>
    </row>
    <row r="306" spans="1:18" s="51" customFormat="1">
      <c r="A306" s="8" t="s">
        <v>18</v>
      </c>
      <c r="B306" s="8" t="s">
        <v>299</v>
      </c>
      <c r="C306" s="9">
        <v>80</v>
      </c>
      <c r="D306" s="8">
        <v>13.6</v>
      </c>
      <c r="E306" s="8">
        <v>17.3</v>
      </c>
      <c r="F306" s="8">
        <v>4.5</v>
      </c>
      <c r="G306" s="5">
        <v>227</v>
      </c>
      <c r="H306" s="8">
        <v>3.7999999999999999E-2</v>
      </c>
      <c r="I306" s="8">
        <v>0.4</v>
      </c>
      <c r="J306" s="8">
        <v>0</v>
      </c>
      <c r="K306" s="11">
        <v>0</v>
      </c>
      <c r="L306" s="8">
        <v>8.06</v>
      </c>
      <c r="M306" s="8">
        <v>86.9</v>
      </c>
      <c r="N306" s="8">
        <v>14.19</v>
      </c>
      <c r="O306" s="8">
        <v>0.63</v>
      </c>
      <c r="P306" s="1"/>
      <c r="Q306" s="1"/>
      <c r="R306" s="1"/>
    </row>
    <row r="307" spans="1:18" s="51" customFormat="1">
      <c r="A307" s="8" t="s">
        <v>18</v>
      </c>
      <c r="B307" s="8" t="s">
        <v>298</v>
      </c>
      <c r="C307" s="9">
        <v>50</v>
      </c>
      <c r="D307" s="8">
        <v>9.3000000000000007</v>
      </c>
      <c r="E307" s="8">
        <v>5.04</v>
      </c>
      <c r="F307" s="8">
        <v>2.66</v>
      </c>
      <c r="G307" s="5">
        <v>94</v>
      </c>
      <c r="H307" s="8"/>
      <c r="I307" s="8"/>
      <c r="J307" s="8"/>
      <c r="K307" s="11"/>
      <c r="L307" s="8"/>
      <c r="M307" s="8"/>
      <c r="N307" s="8"/>
      <c r="O307" s="8"/>
      <c r="P307" s="1"/>
      <c r="Q307" s="1"/>
      <c r="R307" s="1"/>
    </row>
    <row r="308" spans="1:18" s="71" customFormat="1">
      <c r="A308" s="8" t="s">
        <v>18</v>
      </c>
      <c r="B308" s="10" t="s">
        <v>300</v>
      </c>
      <c r="C308" s="9" t="s">
        <v>210</v>
      </c>
      <c r="D308" s="8">
        <v>10.3</v>
      </c>
      <c r="E308" s="8">
        <v>10.1</v>
      </c>
      <c r="F308" s="8">
        <v>11.8</v>
      </c>
      <c r="G308" s="5">
        <v>176</v>
      </c>
      <c r="H308" s="8">
        <v>0.03</v>
      </c>
      <c r="I308" s="8">
        <v>0.99</v>
      </c>
      <c r="J308" s="8">
        <v>0.01</v>
      </c>
      <c r="K308" s="11">
        <v>1E-3</v>
      </c>
      <c r="L308" s="8">
        <v>9.6300000000000008</v>
      </c>
      <c r="M308" s="8">
        <v>80.53</v>
      </c>
      <c r="N308" s="8">
        <v>36.49</v>
      </c>
      <c r="O308" s="8">
        <v>0.73</v>
      </c>
      <c r="P308" s="1"/>
      <c r="Q308" s="1"/>
      <c r="R308" s="1"/>
    </row>
    <row r="309" spans="1:18" s="71" customFormat="1">
      <c r="A309" s="8" t="s">
        <v>18</v>
      </c>
      <c r="B309" s="8" t="s">
        <v>301</v>
      </c>
      <c r="C309" s="9">
        <v>50</v>
      </c>
      <c r="D309" s="8">
        <v>8.75</v>
      </c>
      <c r="E309" s="8">
        <v>11.7</v>
      </c>
      <c r="F309" s="8">
        <v>7.13</v>
      </c>
      <c r="G309" s="5">
        <v>167</v>
      </c>
      <c r="H309" s="8">
        <v>0.05</v>
      </c>
      <c r="I309" s="8">
        <v>21.5</v>
      </c>
      <c r="J309" s="8">
        <v>0</v>
      </c>
      <c r="K309" s="11">
        <v>0.03</v>
      </c>
      <c r="L309" s="8">
        <v>8.15</v>
      </c>
      <c r="M309" s="8">
        <v>80.150000000000006</v>
      </c>
      <c r="N309" s="8">
        <v>10.65</v>
      </c>
      <c r="O309" s="8">
        <v>0.45</v>
      </c>
      <c r="P309" s="1"/>
      <c r="Q309" s="1"/>
      <c r="R309" s="1"/>
    </row>
    <row r="310" spans="1:18" s="51" customFormat="1">
      <c r="A310" s="8" t="s">
        <v>293</v>
      </c>
      <c r="B310" s="8" t="s">
        <v>302</v>
      </c>
      <c r="C310" s="9">
        <v>50</v>
      </c>
      <c r="D310" s="8">
        <v>5.5</v>
      </c>
      <c r="E310" s="8">
        <v>14</v>
      </c>
      <c r="F310" s="8">
        <v>0</v>
      </c>
      <c r="G310" s="5">
        <v>148</v>
      </c>
      <c r="H310" s="8"/>
      <c r="I310" s="8"/>
      <c r="J310" s="8"/>
      <c r="K310" s="11"/>
      <c r="L310" s="8"/>
      <c r="M310" s="8"/>
      <c r="N310" s="8"/>
      <c r="O310" s="8"/>
      <c r="P310" s="1"/>
      <c r="Q310" s="1"/>
      <c r="R310" s="1"/>
    </row>
    <row r="311" spans="1:18" s="51" customFormat="1">
      <c r="A311" s="8" t="s">
        <v>303</v>
      </c>
      <c r="B311" s="8" t="s">
        <v>304</v>
      </c>
      <c r="C311" s="9">
        <v>50</v>
      </c>
      <c r="D311" s="8">
        <v>10.66</v>
      </c>
      <c r="E311" s="8">
        <v>5</v>
      </c>
      <c r="F311" s="8">
        <v>0.44</v>
      </c>
      <c r="G311" s="5">
        <v>89</v>
      </c>
      <c r="H311" s="10">
        <v>0.03</v>
      </c>
      <c r="I311" s="10">
        <v>0.01</v>
      </c>
      <c r="J311" s="10">
        <v>10.1</v>
      </c>
      <c r="K311" s="11">
        <v>4.5</v>
      </c>
      <c r="L311" s="10">
        <v>23.19</v>
      </c>
      <c r="M311" s="10">
        <v>114.36</v>
      </c>
      <c r="N311" s="10">
        <v>15.43</v>
      </c>
      <c r="O311" s="10">
        <v>1.86</v>
      </c>
    </row>
    <row r="312" spans="1:18" s="51" customFormat="1">
      <c r="A312" s="10" t="s">
        <v>305</v>
      </c>
      <c r="B312" s="8" t="s">
        <v>1050</v>
      </c>
      <c r="C312" s="9">
        <v>50</v>
      </c>
      <c r="D312" s="8">
        <v>12.5</v>
      </c>
      <c r="E312" s="8">
        <v>25.16</v>
      </c>
      <c r="F312" s="8">
        <v>0.3</v>
      </c>
      <c r="G312" s="5">
        <v>278</v>
      </c>
      <c r="H312" s="10"/>
      <c r="I312" s="10"/>
      <c r="J312" s="10"/>
      <c r="K312" s="11"/>
      <c r="L312" s="10"/>
      <c r="M312" s="10"/>
      <c r="N312" s="10"/>
      <c r="O312" s="10"/>
    </row>
    <row r="313" spans="1:18" s="51" customFormat="1">
      <c r="A313" s="10" t="s">
        <v>305</v>
      </c>
      <c r="B313" s="10" t="s">
        <v>306</v>
      </c>
      <c r="C313" s="52" t="s">
        <v>307</v>
      </c>
      <c r="D313" s="10">
        <v>11.39</v>
      </c>
      <c r="E313" s="10">
        <v>19.54</v>
      </c>
      <c r="F313" s="10">
        <v>1.76</v>
      </c>
      <c r="G313" s="53">
        <v>163</v>
      </c>
      <c r="H313" s="10"/>
      <c r="I313" s="10"/>
      <c r="J313" s="10"/>
      <c r="K313" s="11"/>
      <c r="L313" s="10"/>
      <c r="M313" s="10"/>
      <c r="N313" s="10"/>
      <c r="O313" s="10"/>
    </row>
    <row r="314" spans="1:18" s="51" customFormat="1">
      <c r="A314" s="10" t="s">
        <v>308</v>
      </c>
      <c r="B314" s="10" t="s">
        <v>309</v>
      </c>
      <c r="C314" s="52" t="s">
        <v>223</v>
      </c>
      <c r="D314" s="10"/>
      <c r="E314" s="10"/>
      <c r="F314" s="10"/>
      <c r="G314" s="53"/>
      <c r="H314" s="10">
        <v>3.25</v>
      </c>
      <c r="I314" s="10">
        <v>0.22</v>
      </c>
      <c r="J314" s="10">
        <v>3.3</v>
      </c>
      <c r="K314" s="10">
        <v>0</v>
      </c>
      <c r="L314" s="10">
        <v>23</v>
      </c>
      <c r="M314" s="10">
        <v>163</v>
      </c>
      <c r="N314" s="10">
        <v>28.1</v>
      </c>
      <c r="O314" s="10">
        <v>1.5</v>
      </c>
      <c r="P314" s="71"/>
      <c r="Q314" s="71"/>
      <c r="R314" s="71"/>
    </row>
    <row r="315" spans="1:18" s="51" customFormat="1">
      <c r="A315" s="10" t="s">
        <v>308</v>
      </c>
      <c r="B315" s="10" t="s">
        <v>309</v>
      </c>
      <c r="C315" s="52" t="s">
        <v>310</v>
      </c>
      <c r="D315" s="10">
        <v>13.56</v>
      </c>
      <c r="E315" s="10">
        <v>33.729999999999997</v>
      </c>
      <c r="F315" s="10">
        <v>2.9</v>
      </c>
      <c r="G315" s="53">
        <v>369</v>
      </c>
      <c r="H315" s="10">
        <v>3.35</v>
      </c>
      <c r="I315" s="10">
        <v>0.23</v>
      </c>
      <c r="J315" s="10">
        <v>3.35</v>
      </c>
      <c r="K315" s="11">
        <v>0</v>
      </c>
      <c r="L315" s="10">
        <v>24.8</v>
      </c>
      <c r="M315" s="10">
        <v>164.78</v>
      </c>
      <c r="N315" s="10">
        <v>29.38</v>
      </c>
      <c r="O315" s="10">
        <v>1.94</v>
      </c>
    </row>
    <row r="316" spans="1:18" s="51" customFormat="1">
      <c r="A316" s="10" t="s">
        <v>308</v>
      </c>
      <c r="B316" s="10" t="s">
        <v>309</v>
      </c>
      <c r="C316" s="52" t="s">
        <v>311</v>
      </c>
      <c r="D316" s="10">
        <v>14.58</v>
      </c>
      <c r="E316" s="10">
        <v>36.04</v>
      </c>
      <c r="F316" s="10">
        <v>2.9</v>
      </c>
      <c r="G316" s="53">
        <v>394</v>
      </c>
      <c r="H316" s="10"/>
      <c r="I316" s="10"/>
      <c r="J316" s="10"/>
      <c r="K316" s="11"/>
      <c r="L316" s="10"/>
      <c r="M316" s="10"/>
      <c r="N316" s="10"/>
      <c r="O316" s="10"/>
    </row>
    <row r="317" spans="1:18" ht="31.5">
      <c r="A317" s="8" t="s">
        <v>312</v>
      </c>
      <c r="B317" s="63" t="s">
        <v>313</v>
      </c>
      <c r="C317" s="52">
        <v>80</v>
      </c>
      <c r="D317" s="10"/>
      <c r="E317" s="10"/>
      <c r="F317" s="10"/>
      <c r="G317" s="53"/>
      <c r="H317" s="10"/>
      <c r="I317" s="10"/>
      <c r="J317" s="10"/>
      <c r="K317" s="11"/>
      <c r="L317" s="10"/>
      <c r="M317" s="10"/>
      <c r="N317" s="10"/>
      <c r="O317" s="10"/>
      <c r="P317" s="51"/>
      <c r="Q317" s="51"/>
      <c r="R317" s="51"/>
    </row>
    <row r="318" spans="1:18" ht="30" customHeight="1">
      <c r="A318" s="8" t="s">
        <v>312</v>
      </c>
      <c r="B318" s="63" t="s">
        <v>314</v>
      </c>
      <c r="C318" s="9">
        <v>80</v>
      </c>
      <c r="D318" s="8">
        <v>12.3</v>
      </c>
      <c r="E318" s="8">
        <v>13.4</v>
      </c>
      <c r="F318" s="8">
        <v>6.9</v>
      </c>
      <c r="G318" s="12">
        <v>196</v>
      </c>
      <c r="H318" s="77"/>
      <c r="I318" s="77"/>
      <c r="J318" s="77"/>
      <c r="K318" s="77"/>
      <c r="L318" s="77"/>
      <c r="M318" s="77"/>
      <c r="N318" s="77"/>
      <c r="O318" s="77"/>
      <c r="P318" s="71"/>
      <c r="Q318" s="71"/>
      <c r="R318" s="71"/>
    </row>
    <row r="319" spans="1:18">
      <c r="A319" s="10" t="s">
        <v>315</v>
      </c>
      <c r="B319" s="10" t="s">
        <v>316</v>
      </c>
      <c r="C319" s="52">
        <v>80</v>
      </c>
      <c r="D319" s="35">
        <v>11.17</v>
      </c>
      <c r="E319" s="35">
        <v>22.14</v>
      </c>
      <c r="F319" s="35">
        <v>12</v>
      </c>
      <c r="G319" s="78">
        <v>289</v>
      </c>
      <c r="H319" s="77"/>
      <c r="I319" s="77"/>
      <c r="J319" s="77"/>
      <c r="K319" s="77"/>
      <c r="L319" s="77"/>
      <c r="M319" s="77"/>
      <c r="N319" s="77"/>
      <c r="O319" s="77"/>
      <c r="P319" s="71"/>
      <c r="Q319" s="71"/>
      <c r="R319" s="71"/>
    </row>
    <row r="320" spans="1:18" ht="47.25">
      <c r="A320" s="10" t="s">
        <v>315</v>
      </c>
      <c r="B320" s="63" t="s">
        <v>317</v>
      </c>
      <c r="C320" s="52" t="s">
        <v>207</v>
      </c>
      <c r="D320" s="10">
        <v>12.27</v>
      </c>
      <c r="E320" s="10">
        <v>26.46</v>
      </c>
      <c r="F320" s="10">
        <v>15.15</v>
      </c>
      <c r="G320" s="53">
        <v>321</v>
      </c>
      <c r="H320" s="10">
        <v>0.11</v>
      </c>
      <c r="I320" s="10">
        <v>1.05</v>
      </c>
      <c r="J320" s="10">
        <v>49.3</v>
      </c>
      <c r="K320" s="11">
        <v>0.64</v>
      </c>
      <c r="L320" s="10">
        <v>42.1</v>
      </c>
      <c r="M320" s="10">
        <v>149.19999999999999</v>
      </c>
      <c r="N320" s="10">
        <v>25.7</v>
      </c>
      <c r="O320" s="10">
        <v>2.1</v>
      </c>
      <c r="P320" s="51"/>
      <c r="Q320" s="51"/>
      <c r="R320" s="51"/>
    </row>
    <row r="321" spans="1:18">
      <c r="A321" s="10" t="s">
        <v>315</v>
      </c>
      <c r="B321" s="10" t="s">
        <v>316</v>
      </c>
      <c r="C321" s="52" t="s">
        <v>207</v>
      </c>
      <c r="D321" s="10">
        <v>9.6999999999999993</v>
      </c>
      <c r="E321" s="10">
        <v>23</v>
      </c>
      <c r="F321" s="10">
        <v>28.9</v>
      </c>
      <c r="G321" s="53">
        <v>354</v>
      </c>
      <c r="H321" s="10">
        <v>0.11</v>
      </c>
      <c r="I321" s="10">
        <v>1.05</v>
      </c>
      <c r="J321" s="10">
        <v>49.3</v>
      </c>
      <c r="K321" s="11">
        <v>0.64</v>
      </c>
      <c r="L321" s="10">
        <v>42.1</v>
      </c>
      <c r="M321" s="10">
        <v>149.19999999999999</v>
      </c>
      <c r="N321" s="10">
        <v>25.7</v>
      </c>
      <c r="O321" s="10">
        <v>2.1</v>
      </c>
      <c r="P321" s="51"/>
      <c r="Q321" s="51"/>
      <c r="R321" s="51"/>
    </row>
    <row r="322" spans="1:18">
      <c r="A322" s="10" t="s">
        <v>315</v>
      </c>
      <c r="B322" s="10" t="s">
        <v>318</v>
      </c>
      <c r="C322" s="52" t="s">
        <v>207</v>
      </c>
      <c r="D322" s="10">
        <v>12.3</v>
      </c>
      <c r="E322" s="10">
        <v>9</v>
      </c>
      <c r="F322" s="10">
        <v>14.9</v>
      </c>
      <c r="G322" s="53">
        <v>189</v>
      </c>
      <c r="H322" s="10"/>
      <c r="I322" s="10"/>
      <c r="J322" s="10"/>
      <c r="K322" s="11"/>
      <c r="L322" s="10"/>
      <c r="M322" s="10"/>
      <c r="N322" s="10"/>
      <c r="O322" s="10"/>
      <c r="P322" s="51"/>
      <c r="Q322" s="51"/>
      <c r="R322" s="51"/>
    </row>
    <row r="323" spans="1:18">
      <c r="A323" s="10" t="s">
        <v>315</v>
      </c>
      <c r="B323" s="10" t="s">
        <v>316</v>
      </c>
      <c r="C323" s="52" t="s">
        <v>319</v>
      </c>
      <c r="D323" s="10">
        <v>8.1</v>
      </c>
      <c r="E323" s="10">
        <v>15.33</v>
      </c>
      <c r="F323" s="10">
        <v>8.31</v>
      </c>
      <c r="G323" s="53">
        <v>202</v>
      </c>
      <c r="H323" s="10">
        <v>0.08</v>
      </c>
      <c r="I323" s="10">
        <v>0.79</v>
      </c>
      <c r="J323" s="10">
        <v>37</v>
      </c>
      <c r="K323" s="11">
        <v>0.48</v>
      </c>
      <c r="L323" s="10">
        <v>31.6</v>
      </c>
      <c r="M323" s="10">
        <v>111.9</v>
      </c>
      <c r="N323" s="10">
        <v>19.3</v>
      </c>
      <c r="O323" s="10">
        <v>1.6</v>
      </c>
      <c r="P323" s="51"/>
      <c r="Q323" s="51"/>
      <c r="R323" s="51"/>
    </row>
    <row r="324" spans="1:18" s="71" customFormat="1">
      <c r="A324" s="10" t="s">
        <v>315</v>
      </c>
      <c r="B324" s="10" t="s">
        <v>318</v>
      </c>
      <c r="C324" s="52" t="s">
        <v>310</v>
      </c>
      <c r="D324" s="10">
        <v>7.53</v>
      </c>
      <c r="E324" s="10">
        <v>21.15</v>
      </c>
      <c r="F324" s="10">
        <v>26.72</v>
      </c>
      <c r="G324" s="53">
        <v>321</v>
      </c>
      <c r="H324" s="10"/>
      <c r="I324" s="10"/>
      <c r="J324" s="10"/>
      <c r="K324" s="11"/>
      <c r="L324" s="10"/>
      <c r="M324" s="10"/>
      <c r="N324" s="10"/>
      <c r="O324" s="10"/>
      <c r="P324" s="51"/>
      <c r="Q324" s="51"/>
      <c r="R324" s="51"/>
    </row>
    <row r="325" spans="1:18">
      <c r="A325" s="10" t="s">
        <v>315</v>
      </c>
      <c r="B325" s="10" t="s">
        <v>318</v>
      </c>
      <c r="C325" s="52" t="s">
        <v>319</v>
      </c>
      <c r="D325" s="10">
        <v>9.23</v>
      </c>
      <c r="E325" s="10">
        <v>6.75</v>
      </c>
      <c r="F325" s="10">
        <v>11.18</v>
      </c>
      <c r="G325" s="53">
        <v>142</v>
      </c>
      <c r="H325" s="10">
        <v>8.5999999999999993E-2</v>
      </c>
      <c r="I325" s="10">
        <v>2.0499999999999998</v>
      </c>
      <c r="J325" s="10">
        <v>43.77</v>
      </c>
      <c r="K325" s="11">
        <v>81.05</v>
      </c>
      <c r="L325" s="10">
        <v>17.760000000000002</v>
      </c>
      <c r="M325" s="10">
        <v>123.1</v>
      </c>
      <c r="N325" s="10">
        <v>22.99</v>
      </c>
      <c r="O325" s="10">
        <v>2.33</v>
      </c>
      <c r="P325" s="51"/>
      <c r="Q325" s="51"/>
      <c r="R325" s="51"/>
    </row>
    <row r="326" spans="1:18">
      <c r="A326" s="8" t="s">
        <v>320</v>
      </c>
      <c r="B326" s="10" t="s">
        <v>321</v>
      </c>
      <c r="C326" s="52" t="s">
        <v>322</v>
      </c>
      <c r="D326" s="10">
        <v>14.07</v>
      </c>
      <c r="E326" s="10">
        <v>13.5</v>
      </c>
      <c r="F326" s="10">
        <v>13.78</v>
      </c>
      <c r="G326" s="53">
        <v>230</v>
      </c>
      <c r="H326" s="8">
        <v>0.05</v>
      </c>
      <c r="I326" s="8">
        <v>0.41</v>
      </c>
      <c r="J326" s="8">
        <v>33</v>
      </c>
      <c r="K326" s="11">
        <v>0</v>
      </c>
      <c r="L326" s="8">
        <v>23.65</v>
      </c>
      <c r="M326" s="8">
        <v>83.14</v>
      </c>
      <c r="N326" s="8">
        <v>16.5</v>
      </c>
      <c r="O326" s="8">
        <v>0.68</v>
      </c>
    </row>
    <row r="327" spans="1:18">
      <c r="A327" s="8" t="s">
        <v>320</v>
      </c>
      <c r="B327" s="10" t="s">
        <v>321</v>
      </c>
      <c r="C327" s="9" t="s">
        <v>310</v>
      </c>
      <c r="D327" s="8">
        <v>7.46</v>
      </c>
      <c r="E327" s="8">
        <v>8.2899999999999991</v>
      </c>
      <c r="F327" s="8">
        <v>9.44</v>
      </c>
      <c r="G327" s="5">
        <v>142</v>
      </c>
      <c r="H327" s="8">
        <v>7.0000000000000007E-2</v>
      </c>
      <c r="I327" s="8">
        <v>14.19</v>
      </c>
      <c r="J327" s="8">
        <v>27.7</v>
      </c>
      <c r="K327" s="10">
        <v>0.53</v>
      </c>
      <c r="L327" s="8">
        <v>53.41</v>
      </c>
      <c r="M327" s="8">
        <v>127.63</v>
      </c>
      <c r="N327" s="8">
        <v>34.15</v>
      </c>
      <c r="O327" s="8">
        <v>1.2</v>
      </c>
    </row>
    <row r="328" spans="1:18" ht="31.5">
      <c r="A328" s="8" t="s">
        <v>323</v>
      </c>
      <c r="B328" s="63" t="s">
        <v>324</v>
      </c>
      <c r="C328" s="9" t="s">
        <v>325</v>
      </c>
      <c r="D328" s="8">
        <v>10</v>
      </c>
      <c r="E328" s="8">
        <v>7.19</v>
      </c>
      <c r="F328" s="8">
        <v>16.920000000000002</v>
      </c>
      <c r="G328" s="5">
        <v>182</v>
      </c>
      <c r="H328" s="8">
        <v>0.03</v>
      </c>
      <c r="I328" s="8">
        <v>0.92</v>
      </c>
      <c r="J328" s="8">
        <v>0</v>
      </c>
      <c r="K328" s="11">
        <v>86.4</v>
      </c>
      <c r="L328" s="8">
        <v>21.81</v>
      </c>
      <c r="M328" s="8">
        <v>154.15</v>
      </c>
      <c r="N328" s="8">
        <v>22.03</v>
      </c>
      <c r="O328" s="8">
        <v>3.06</v>
      </c>
    </row>
    <row r="329" spans="1:18">
      <c r="A329" s="8" t="s">
        <v>326</v>
      </c>
      <c r="B329" s="8" t="s">
        <v>327</v>
      </c>
      <c r="C329" s="9" t="s">
        <v>223</v>
      </c>
      <c r="D329" s="8">
        <v>14.55</v>
      </c>
      <c r="E329" s="8">
        <v>16.79</v>
      </c>
      <c r="F329" s="8">
        <v>2.89</v>
      </c>
      <c r="G329" s="5">
        <v>221</v>
      </c>
      <c r="H329" s="8">
        <v>0.03</v>
      </c>
      <c r="I329" s="8">
        <v>0.92</v>
      </c>
      <c r="J329" s="8">
        <v>0</v>
      </c>
      <c r="K329" s="11">
        <v>86.4</v>
      </c>
      <c r="L329" s="8">
        <v>21.81</v>
      </c>
      <c r="M329" s="8">
        <v>154.15</v>
      </c>
      <c r="N329" s="8">
        <v>22.03</v>
      </c>
      <c r="O329" s="8">
        <v>3.06</v>
      </c>
    </row>
    <row r="330" spans="1:18">
      <c r="A330" s="8" t="s">
        <v>326</v>
      </c>
      <c r="B330" s="8" t="s">
        <v>1110</v>
      </c>
      <c r="C330" s="9" t="s">
        <v>223</v>
      </c>
      <c r="D330" s="8">
        <v>15.71</v>
      </c>
      <c r="E330" s="8">
        <v>27.73</v>
      </c>
      <c r="F330" s="8">
        <v>3.79</v>
      </c>
      <c r="G330" s="5">
        <v>327</v>
      </c>
      <c r="H330" s="8"/>
      <c r="I330" s="8"/>
      <c r="J330" s="8"/>
      <c r="K330" s="11"/>
      <c r="L330" s="8"/>
      <c r="M330" s="8"/>
      <c r="N330" s="8"/>
      <c r="O330" s="8"/>
    </row>
    <row r="331" spans="1:18">
      <c r="A331" s="8" t="s">
        <v>328</v>
      </c>
      <c r="B331" s="8" t="s">
        <v>329</v>
      </c>
      <c r="C331" s="9" t="s">
        <v>223</v>
      </c>
      <c r="D331" s="8">
        <v>14.55</v>
      </c>
      <c r="E331" s="8">
        <v>16.79</v>
      </c>
      <c r="F331" s="8">
        <v>2.89</v>
      </c>
      <c r="G331" s="5">
        <v>221</v>
      </c>
      <c r="H331" s="8"/>
      <c r="I331" s="8"/>
      <c r="J331" s="8"/>
      <c r="K331" s="11"/>
      <c r="L331" s="8"/>
      <c r="M331" s="8"/>
      <c r="N331" s="8"/>
      <c r="O331" s="8"/>
    </row>
    <row r="332" spans="1:18">
      <c r="A332" s="8" t="s">
        <v>330</v>
      </c>
      <c r="B332" s="8" t="s">
        <v>331</v>
      </c>
      <c r="C332" s="9">
        <v>70</v>
      </c>
      <c r="D332" s="8"/>
      <c r="E332" s="8"/>
      <c r="F332" s="8"/>
      <c r="G332" s="5"/>
      <c r="H332" s="8">
        <v>0.04</v>
      </c>
      <c r="I332" s="8">
        <v>0</v>
      </c>
      <c r="J332" s="8">
        <v>8.99</v>
      </c>
      <c r="K332" s="11">
        <v>6.75</v>
      </c>
      <c r="L332" s="8">
        <v>9.39</v>
      </c>
      <c r="M332" s="8">
        <v>79.48</v>
      </c>
      <c r="N332" s="8">
        <v>14.85</v>
      </c>
      <c r="O332" s="8">
        <v>0.7</v>
      </c>
    </row>
    <row r="333" spans="1:18" ht="31.5">
      <c r="A333" s="8" t="s">
        <v>312</v>
      </c>
      <c r="B333" s="63" t="s">
        <v>314</v>
      </c>
      <c r="C333" s="9">
        <v>60</v>
      </c>
      <c r="D333" s="8">
        <v>9.1999999999999993</v>
      </c>
      <c r="E333" s="8">
        <v>10.1</v>
      </c>
      <c r="F333" s="8">
        <v>5.2</v>
      </c>
      <c r="G333" s="5">
        <v>147</v>
      </c>
    </row>
    <row r="334" spans="1:18" ht="30" customHeight="1">
      <c r="A334" s="8" t="s">
        <v>312</v>
      </c>
      <c r="B334" s="63" t="s">
        <v>314</v>
      </c>
      <c r="C334" s="9">
        <v>80</v>
      </c>
      <c r="D334" s="8">
        <v>12.3</v>
      </c>
      <c r="E334" s="8">
        <v>13.4</v>
      </c>
      <c r="F334" s="8">
        <v>6.9</v>
      </c>
      <c r="G334" s="12">
        <v>196</v>
      </c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</row>
    <row r="335" spans="1:18">
      <c r="A335" s="8" t="s">
        <v>332</v>
      </c>
      <c r="B335" s="8" t="s">
        <v>333</v>
      </c>
      <c r="C335" s="9">
        <v>60</v>
      </c>
      <c r="D335" s="8">
        <v>7.62</v>
      </c>
      <c r="E335" s="8">
        <v>5.67</v>
      </c>
      <c r="F335" s="8">
        <v>5.18</v>
      </c>
      <c r="G335" s="5">
        <v>106</v>
      </c>
      <c r="H335" s="8">
        <v>0.19</v>
      </c>
      <c r="I335" s="8">
        <v>0.92</v>
      </c>
      <c r="J335" s="8">
        <v>16.22</v>
      </c>
      <c r="K335" s="11">
        <v>30</v>
      </c>
      <c r="L335" s="8">
        <v>21.62</v>
      </c>
      <c r="M335" s="8">
        <v>85.51</v>
      </c>
      <c r="N335" s="8">
        <v>17.32</v>
      </c>
      <c r="O335" s="8">
        <v>0.88</v>
      </c>
    </row>
    <row r="336" spans="1:18">
      <c r="A336" s="8" t="s">
        <v>334</v>
      </c>
      <c r="B336" s="8" t="s">
        <v>335</v>
      </c>
      <c r="C336" s="9" t="s">
        <v>310</v>
      </c>
      <c r="D336" s="8">
        <v>6.96</v>
      </c>
      <c r="E336" s="8">
        <v>16.11</v>
      </c>
      <c r="F336" s="8">
        <v>11.61</v>
      </c>
      <c r="G336" s="5">
        <v>223</v>
      </c>
      <c r="H336" s="8"/>
      <c r="I336" s="8"/>
      <c r="J336" s="8"/>
      <c r="K336" s="11"/>
      <c r="L336" s="8"/>
      <c r="M336" s="8"/>
      <c r="N336" s="8"/>
      <c r="O336" s="8"/>
    </row>
    <row r="337" spans="1:18">
      <c r="A337" s="79" t="s">
        <v>334</v>
      </c>
      <c r="B337" s="8" t="s">
        <v>336</v>
      </c>
      <c r="C337" s="9">
        <v>70</v>
      </c>
      <c r="D337" s="8">
        <v>11.4</v>
      </c>
      <c r="E337" s="8">
        <v>6.4</v>
      </c>
      <c r="F337" s="8">
        <v>6.04</v>
      </c>
      <c r="G337" s="5">
        <v>126</v>
      </c>
      <c r="H337" s="8">
        <v>7.0000000000000007E-2</v>
      </c>
      <c r="I337" s="8">
        <v>0.1</v>
      </c>
      <c r="J337" s="8">
        <v>23.75</v>
      </c>
      <c r="K337" s="11">
        <v>81</v>
      </c>
      <c r="L337" s="8">
        <v>13.04</v>
      </c>
      <c r="M337" s="8">
        <v>113.8</v>
      </c>
      <c r="N337" s="8">
        <v>18.79</v>
      </c>
      <c r="O337" s="8">
        <v>2.15</v>
      </c>
    </row>
    <row r="338" spans="1:18" ht="21.75" customHeight="1">
      <c r="A338" s="79" t="s">
        <v>334</v>
      </c>
      <c r="B338" s="8" t="s">
        <v>336</v>
      </c>
      <c r="C338" s="9">
        <v>80</v>
      </c>
      <c r="D338" s="8">
        <v>13</v>
      </c>
      <c r="E338" s="8">
        <v>7.3</v>
      </c>
      <c r="F338" s="8">
        <v>6.9</v>
      </c>
      <c r="G338" s="5">
        <v>144</v>
      </c>
      <c r="H338" s="8">
        <v>0.08</v>
      </c>
      <c r="I338" s="8">
        <v>1.27</v>
      </c>
      <c r="J338" s="8">
        <v>23.76</v>
      </c>
      <c r="K338" s="11">
        <v>85.7</v>
      </c>
      <c r="L338" s="8">
        <v>15.15</v>
      </c>
      <c r="M338" s="8">
        <v>118.5</v>
      </c>
      <c r="N338" s="8">
        <v>21.29</v>
      </c>
      <c r="O338" s="8">
        <v>2.2599999999999998</v>
      </c>
    </row>
    <row r="339" spans="1:18">
      <c r="A339" s="79" t="s">
        <v>334</v>
      </c>
      <c r="B339" s="8" t="s">
        <v>336</v>
      </c>
      <c r="C339" s="9" t="s">
        <v>207</v>
      </c>
      <c r="D339" s="8">
        <v>13.03</v>
      </c>
      <c r="E339" s="8">
        <v>8.81</v>
      </c>
      <c r="F339" s="8">
        <v>8.74</v>
      </c>
      <c r="G339" s="5">
        <v>166</v>
      </c>
      <c r="H339" s="8"/>
      <c r="I339" s="8"/>
      <c r="J339" s="8"/>
      <c r="K339" s="11"/>
      <c r="L339" s="8"/>
      <c r="M339" s="8"/>
      <c r="N339" s="8"/>
      <c r="O339" s="8"/>
    </row>
    <row r="340" spans="1:18">
      <c r="A340" s="79" t="s">
        <v>18</v>
      </c>
      <c r="B340" s="8" t="s">
        <v>337</v>
      </c>
      <c r="C340" s="9">
        <v>70</v>
      </c>
      <c r="D340" s="8"/>
      <c r="E340" s="8"/>
      <c r="F340" s="8"/>
      <c r="G340" s="5"/>
      <c r="H340" s="8"/>
      <c r="I340" s="8"/>
      <c r="J340" s="8"/>
      <c r="K340" s="11"/>
      <c r="L340" s="8"/>
      <c r="M340" s="8"/>
      <c r="N340" s="8"/>
      <c r="O340" s="8"/>
    </row>
    <row r="341" spans="1:18">
      <c r="A341" s="8" t="s">
        <v>338</v>
      </c>
      <c r="B341" s="8" t="s">
        <v>339</v>
      </c>
      <c r="C341" s="9" t="s">
        <v>259</v>
      </c>
      <c r="D341" s="8">
        <v>21.3</v>
      </c>
      <c r="E341" s="8">
        <v>15.9</v>
      </c>
      <c r="F341" s="8">
        <v>55.6</v>
      </c>
      <c r="G341" s="5">
        <v>437</v>
      </c>
      <c r="H341" s="8"/>
      <c r="I341" s="8"/>
      <c r="J341" s="8"/>
      <c r="K341" s="11"/>
      <c r="L341" s="8"/>
      <c r="M341" s="8"/>
      <c r="N341" s="8"/>
      <c r="O341" s="8"/>
    </row>
    <row r="342" spans="1:18">
      <c r="A342" s="8" t="s">
        <v>340</v>
      </c>
      <c r="B342" s="8" t="s">
        <v>341</v>
      </c>
      <c r="C342" s="9" t="s">
        <v>262</v>
      </c>
      <c r="D342" s="8">
        <v>14.8</v>
      </c>
      <c r="E342" s="8">
        <v>27.9</v>
      </c>
      <c r="F342" s="8">
        <v>40.270000000000003</v>
      </c>
      <c r="G342" s="5">
        <v>462</v>
      </c>
      <c r="H342" s="8"/>
      <c r="I342" s="8"/>
      <c r="J342" s="8"/>
      <c r="K342" s="11"/>
      <c r="L342" s="8"/>
      <c r="M342" s="8"/>
      <c r="N342" s="8"/>
      <c r="O342" s="8"/>
    </row>
    <row r="343" spans="1:18">
      <c r="A343" s="8" t="s">
        <v>340</v>
      </c>
      <c r="B343" s="8" t="s">
        <v>342</v>
      </c>
      <c r="C343" s="9" t="s">
        <v>262</v>
      </c>
      <c r="D343" s="8">
        <v>19.899999999999999</v>
      </c>
      <c r="E343" s="8">
        <v>14.06</v>
      </c>
      <c r="F343" s="8">
        <v>40.270000000000003</v>
      </c>
      <c r="G343" s="5">
        <v>357</v>
      </c>
      <c r="H343" s="8">
        <v>7.0000000000000007E-2</v>
      </c>
      <c r="I343" s="8">
        <v>0.71</v>
      </c>
      <c r="J343" s="8">
        <v>35.06</v>
      </c>
      <c r="K343" s="11">
        <v>82.5</v>
      </c>
      <c r="L343" s="8">
        <v>25.85</v>
      </c>
      <c r="M343" s="8">
        <v>101.69</v>
      </c>
      <c r="N343" s="8">
        <v>18.29</v>
      </c>
      <c r="O343" s="8">
        <v>1.81</v>
      </c>
    </row>
    <row r="344" spans="1:18">
      <c r="A344" s="8"/>
      <c r="B344" s="8" t="s">
        <v>343</v>
      </c>
      <c r="C344" s="9" t="s">
        <v>344</v>
      </c>
      <c r="D344" s="8">
        <v>8.32</v>
      </c>
      <c r="E344" s="8">
        <v>6.02</v>
      </c>
      <c r="F344" s="8">
        <v>10.06</v>
      </c>
      <c r="G344" s="5">
        <v>128</v>
      </c>
      <c r="H344" s="8">
        <v>0.02</v>
      </c>
      <c r="I344" s="8">
        <v>0.64</v>
      </c>
      <c r="J344" s="8">
        <v>17.25</v>
      </c>
      <c r="K344" s="11">
        <v>21.75</v>
      </c>
      <c r="L344" s="8">
        <v>16.07</v>
      </c>
      <c r="M344" s="8">
        <v>16.32</v>
      </c>
      <c r="N344" s="8">
        <v>4.2</v>
      </c>
      <c r="O344" s="8">
        <v>0.2</v>
      </c>
    </row>
    <row r="345" spans="1:18">
      <c r="A345" s="8"/>
      <c r="B345" s="8" t="s">
        <v>345</v>
      </c>
      <c r="C345" s="9">
        <v>50</v>
      </c>
      <c r="D345" s="8">
        <v>0.33</v>
      </c>
      <c r="E345" s="8">
        <v>1.18</v>
      </c>
      <c r="F345" s="8">
        <v>3.52</v>
      </c>
      <c r="G345" s="5">
        <v>44</v>
      </c>
      <c r="H345" s="8">
        <v>0.04</v>
      </c>
      <c r="I345" s="8">
        <v>0.1</v>
      </c>
      <c r="J345" s="8">
        <v>16.14</v>
      </c>
      <c r="K345" s="11">
        <v>12.08</v>
      </c>
      <c r="L345" s="8">
        <v>26.99</v>
      </c>
      <c r="M345" s="8">
        <v>81.52</v>
      </c>
      <c r="N345" s="8">
        <v>15.2</v>
      </c>
      <c r="O345" s="8">
        <v>0.64</v>
      </c>
    </row>
    <row r="346" spans="1:18">
      <c r="A346" s="8" t="s">
        <v>346</v>
      </c>
      <c r="B346" s="8" t="s">
        <v>347</v>
      </c>
      <c r="C346" s="9" t="s">
        <v>307</v>
      </c>
      <c r="D346" s="8">
        <v>6.97</v>
      </c>
      <c r="E346" s="8">
        <v>6.3</v>
      </c>
      <c r="F346" s="8">
        <v>6.44</v>
      </c>
      <c r="G346" s="5">
        <v>113</v>
      </c>
      <c r="H346" s="8">
        <v>0.01</v>
      </c>
      <c r="I346" s="8">
        <v>0.1</v>
      </c>
      <c r="J346" s="8">
        <v>8.65</v>
      </c>
      <c r="K346" s="11">
        <v>6.46</v>
      </c>
      <c r="L346" s="8">
        <v>19.77</v>
      </c>
      <c r="M346" s="8">
        <v>15.29</v>
      </c>
      <c r="N346" s="8">
        <v>2.83</v>
      </c>
      <c r="O346" s="8">
        <v>0.06</v>
      </c>
    </row>
    <row r="347" spans="1:18" s="24" customFormat="1">
      <c r="A347" s="8" t="s">
        <v>348</v>
      </c>
      <c r="B347" s="8" t="s">
        <v>349</v>
      </c>
      <c r="C347" s="9">
        <v>30</v>
      </c>
      <c r="D347" s="8">
        <v>0.62</v>
      </c>
      <c r="E347" s="8">
        <v>1.58</v>
      </c>
      <c r="F347" s="8">
        <v>2.13</v>
      </c>
      <c r="G347" s="5">
        <v>25</v>
      </c>
      <c r="H347" s="8">
        <v>0.03</v>
      </c>
      <c r="I347" s="8">
        <v>0</v>
      </c>
      <c r="J347" s="8">
        <v>7.49</v>
      </c>
      <c r="K347" s="11">
        <v>5.62</v>
      </c>
      <c r="L347" s="8">
        <v>7.82</v>
      </c>
      <c r="M347" s="8">
        <v>66.23</v>
      </c>
      <c r="N347" s="8">
        <v>12.37</v>
      </c>
      <c r="O347" s="8">
        <v>0.57999999999999996</v>
      </c>
      <c r="P347" s="1"/>
      <c r="Q347" s="1"/>
      <c r="R347" s="1"/>
    </row>
    <row r="348" spans="1:18" s="56" customFormat="1">
      <c r="A348" s="8"/>
      <c r="B348" s="8" t="s">
        <v>350</v>
      </c>
      <c r="C348" s="9">
        <v>50</v>
      </c>
      <c r="D348" s="8">
        <v>6.35</v>
      </c>
      <c r="E348" s="8">
        <v>4.72</v>
      </c>
      <c r="F348" s="8">
        <v>4.3099999999999996</v>
      </c>
      <c r="G348" s="5">
        <v>88</v>
      </c>
      <c r="H348" s="8">
        <v>4.8000000000000001E-2</v>
      </c>
      <c r="I348" s="8">
        <v>7.0000000000000001E-3</v>
      </c>
      <c r="J348" s="8">
        <v>17.809999999999999</v>
      </c>
      <c r="K348" s="11">
        <v>60.76</v>
      </c>
      <c r="L348" s="8">
        <v>9.7799999999999994</v>
      </c>
      <c r="M348" s="8">
        <v>85.36</v>
      </c>
      <c r="N348" s="8">
        <v>14.09</v>
      </c>
      <c r="O348" s="8">
        <v>1.6</v>
      </c>
      <c r="P348" s="1"/>
      <c r="Q348" s="1"/>
      <c r="R348" s="1"/>
    </row>
    <row r="349" spans="1:18" s="24" customFormat="1">
      <c r="A349" s="8" t="s">
        <v>18</v>
      </c>
      <c r="B349" s="8" t="s">
        <v>351</v>
      </c>
      <c r="C349" s="9">
        <v>60</v>
      </c>
      <c r="D349" s="8">
        <v>10.1</v>
      </c>
      <c r="E349" s="8">
        <v>5.16</v>
      </c>
      <c r="F349" s="8">
        <v>8</v>
      </c>
      <c r="G349" s="5">
        <v>119</v>
      </c>
      <c r="H349" s="8"/>
      <c r="I349" s="8"/>
      <c r="J349" s="8"/>
      <c r="K349" s="11"/>
      <c r="L349" s="8"/>
      <c r="M349" s="8"/>
      <c r="N349" s="8"/>
      <c r="O349" s="8"/>
      <c r="P349" s="1"/>
      <c r="Q349" s="1"/>
      <c r="R349" s="1"/>
    </row>
    <row r="350" spans="1:18" s="56" customFormat="1">
      <c r="A350" s="8" t="s">
        <v>18</v>
      </c>
      <c r="B350" s="8" t="s">
        <v>352</v>
      </c>
      <c r="C350" s="9">
        <v>120</v>
      </c>
      <c r="D350" s="8">
        <v>16.64</v>
      </c>
      <c r="E350" s="8">
        <v>28.06</v>
      </c>
      <c r="F350" s="8">
        <v>15.72</v>
      </c>
      <c r="G350" s="5">
        <v>378</v>
      </c>
      <c r="H350" s="8"/>
      <c r="I350" s="8"/>
      <c r="J350" s="8"/>
      <c r="K350" s="11"/>
      <c r="L350" s="8"/>
      <c r="M350" s="8"/>
      <c r="N350" s="8"/>
      <c r="O350" s="8"/>
      <c r="P350" s="1"/>
      <c r="Q350" s="1"/>
      <c r="R350" s="1"/>
    </row>
    <row r="351" spans="1:18">
      <c r="A351" s="8" t="s">
        <v>18</v>
      </c>
      <c r="B351" s="8" t="s">
        <v>352</v>
      </c>
      <c r="C351" s="9">
        <v>60</v>
      </c>
      <c r="D351" s="8">
        <v>8.32</v>
      </c>
      <c r="E351" s="8">
        <v>14.03</v>
      </c>
      <c r="F351" s="8">
        <v>7.86</v>
      </c>
      <c r="G351" s="5">
        <v>189</v>
      </c>
      <c r="H351" s="8">
        <v>0.04</v>
      </c>
      <c r="I351" s="8">
        <v>6.0000000000000001E-3</v>
      </c>
      <c r="J351" s="8">
        <v>14.84</v>
      </c>
      <c r="K351" s="11">
        <v>50.63</v>
      </c>
      <c r="L351" s="8">
        <v>8.15</v>
      </c>
      <c r="M351" s="8">
        <v>71.13</v>
      </c>
      <c r="N351" s="8">
        <v>11.74</v>
      </c>
      <c r="O351" s="8">
        <v>1.34</v>
      </c>
    </row>
    <row r="352" spans="1:18">
      <c r="A352" s="8" t="s">
        <v>18</v>
      </c>
      <c r="B352" s="8" t="s">
        <v>351</v>
      </c>
      <c r="C352" s="9">
        <v>50</v>
      </c>
      <c r="D352" s="8">
        <v>8.4</v>
      </c>
      <c r="E352" s="8">
        <v>4.3</v>
      </c>
      <c r="F352" s="8">
        <v>4.7</v>
      </c>
      <c r="G352" s="5">
        <v>90</v>
      </c>
      <c r="H352" s="8"/>
      <c r="I352" s="8"/>
      <c r="J352" s="8"/>
      <c r="K352" s="11"/>
      <c r="L352" s="8"/>
      <c r="M352" s="8"/>
      <c r="N352" s="8"/>
      <c r="O352" s="8"/>
    </row>
    <row r="353" spans="1:18">
      <c r="A353" s="8"/>
      <c r="B353" s="8" t="s">
        <v>352</v>
      </c>
      <c r="C353" s="9">
        <v>50</v>
      </c>
      <c r="D353" s="8">
        <v>6.93</v>
      </c>
      <c r="E353" s="8">
        <v>11.69</v>
      </c>
      <c r="F353" s="8">
        <v>6.55</v>
      </c>
      <c r="G353" s="5">
        <v>158</v>
      </c>
      <c r="H353" s="8">
        <v>7.0000000000000007E-2</v>
      </c>
      <c r="I353" s="8">
        <v>0.1</v>
      </c>
      <c r="J353" s="8">
        <v>23.75</v>
      </c>
      <c r="K353" s="11">
        <v>81</v>
      </c>
      <c r="L353" s="8">
        <v>13.04</v>
      </c>
      <c r="M353" s="8">
        <v>113.83</v>
      </c>
      <c r="N353" s="8">
        <v>18.79</v>
      </c>
      <c r="O353" s="8">
        <v>2.15</v>
      </c>
    </row>
    <row r="354" spans="1:18">
      <c r="A354" s="8" t="s">
        <v>18</v>
      </c>
      <c r="B354" s="8" t="s">
        <v>351</v>
      </c>
      <c r="C354" s="9">
        <v>80</v>
      </c>
      <c r="D354" s="8">
        <v>13.4</v>
      </c>
      <c r="E354" s="8">
        <v>6.9</v>
      </c>
      <c r="F354" s="8">
        <v>7.5</v>
      </c>
      <c r="G354" s="5">
        <v>144</v>
      </c>
      <c r="H354" s="8"/>
      <c r="I354" s="8"/>
      <c r="J354" s="8"/>
      <c r="K354" s="11"/>
      <c r="L354" s="8"/>
      <c r="M354" s="8"/>
      <c r="N354" s="8"/>
      <c r="O354" s="8"/>
    </row>
    <row r="355" spans="1:18">
      <c r="A355" s="8" t="s">
        <v>18</v>
      </c>
      <c r="B355" s="8" t="s">
        <v>353</v>
      </c>
      <c r="C355" s="9">
        <v>80</v>
      </c>
      <c r="D355" s="8">
        <v>12.2</v>
      </c>
      <c r="E355" s="8">
        <v>11.37</v>
      </c>
      <c r="F355" s="8">
        <v>11.42</v>
      </c>
      <c r="G355" s="5">
        <v>194</v>
      </c>
      <c r="H355" s="8"/>
      <c r="I355" s="8"/>
      <c r="J355" s="8"/>
      <c r="K355" s="11"/>
      <c r="L355" s="8"/>
      <c r="M355" s="8"/>
      <c r="N355" s="8"/>
      <c r="O355" s="8"/>
    </row>
    <row r="356" spans="1:18">
      <c r="A356" s="8"/>
      <c r="B356" s="8" t="s">
        <v>352</v>
      </c>
      <c r="C356" s="9">
        <v>80</v>
      </c>
      <c r="D356" s="8">
        <v>11.09</v>
      </c>
      <c r="E356" s="8">
        <v>18.7</v>
      </c>
      <c r="F356" s="8">
        <v>10.48</v>
      </c>
      <c r="G356" s="5">
        <v>252</v>
      </c>
      <c r="H356" s="19">
        <v>0.32</v>
      </c>
      <c r="I356" s="19">
        <v>1</v>
      </c>
      <c r="J356" s="19">
        <v>196</v>
      </c>
      <c r="K356" s="21">
        <v>2.6</v>
      </c>
      <c r="L356" s="19">
        <v>13.6</v>
      </c>
      <c r="M356" s="19">
        <v>119.4</v>
      </c>
      <c r="N356" s="19">
        <v>21</v>
      </c>
      <c r="O356" s="19">
        <v>1.3</v>
      </c>
      <c r="P356" s="24"/>
      <c r="Q356" s="24"/>
      <c r="R356" s="24"/>
    </row>
    <row r="357" spans="1:18">
      <c r="A357" s="19" t="s">
        <v>18</v>
      </c>
      <c r="B357" s="19" t="s">
        <v>354</v>
      </c>
      <c r="C357" s="18">
        <v>75</v>
      </c>
      <c r="D357" s="19">
        <v>9.9</v>
      </c>
      <c r="E357" s="19">
        <v>24.3</v>
      </c>
      <c r="F357" s="19">
        <v>6</v>
      </c>
      <c r="G357" s="20">
        <v>281</v>
      </c>
      <c r="H357" s="58">
        <v>0.36</v>
      </c>
      <c r="I357" s="58">
        <v>4</v>
      </c>
      <c r="J357" s="58">
        <v>16</v>
      </c>
      <c r="K357" s="80">
        <v>2.2000000000000002</v>
      </c>
      <c r="L357" s="58">
        <v>13.1</v>
      </c>
      <c r="M357" s="58">
        <v>133</v>
      </c>
      <c r="N357" s="58">
        <v>22.5</v>
      </c>
      <c r="O357" s="58">
        <v>1.5</v>
      </c>
      <c r="P357" s="56"/>
      <c r="Q357" s="56"/>
      <c r="R357" s="56"/>
    </row>
    <row r="358" spans="1:18" ht="31.5">
      <c r="A358" s="19" t="s">
        <v>355</v>
      </c>
      <c r="B358" s="57" t="s">
        <v>356</v>
      </c>
      <c r="C358" s="18">
        <v>100</v>
      </c>
      <c r="D358" s="19">
        <v>14.4</v>
      </c>
      <c r="E358" s="19">
        <v>32.299999999999997</v>
      </c>
      <c r="F358" s="19">
        <v>9.73</v>
      </c>
      <c r="G358" s="20">
        <v>385</v>
      </c>
      <c r="H358" s="19">
        <v>0.49</v>
      </c>
      <c r="I358" s="19">
        <v>11.25</v>
      </c>
      <c r="J358" s="19">
        <v>21.25</v>
      </c>
      <c r="K358" s="35">
        <v>0.125</v>
      </c>
      <c r="L358" s="19">
        <v>27.25</v>
      </c>
      <c r="M358" s="19">
        <v>170.75</v>
      </c>
      <c r="N358" s="19">
        <v>32</v>
      </c>
      <c r="O358" s="19">
        <v>2</v>
      </c>
      <c r="P358" s="24"/>
      <c r="Q358" s="24"/>
      <c r="R358" s="24"/>
    </row>
    <row r="359" spans="1:18" ht="31.5">
      <c r="A359" s="58" t="s">
        <v>355</v>
      </c>
      <c r="B359" s="59" t="s">
        <v>356</v>
      </c>
      <c r="C359" s="60">
        <v>75</v>
      </c>
      <c r="D359" s="58">
        <v>10.8</v>
      </c>
      <c r="E359" s="58">
        <v>24.2</v>
      </c>
      <c r="F359" s="58">
        <v>7.3</v>
      </c>
      <c r="G359" s="61">
        <v>289</v>
      </c>
      <c r="H359" s="58"/>
      <c r="I359" s="58"/>
      <c r="J359" s="58"/>
      <c r="K359" s="80"/>
      <c r="L359" s="58"/>
      <c r="M359" s="58"/>
      <c r="N359" s="58"/>
      <c r="O359" s="58"/>
      <c r="P359" s="56"/>
      <c r="Q359" s="56"/>
      <c r="R359" s="56"/>
    </row>
    <row r="360" spans="1:18" ht="31.5">
      <c r="A360" s="58" t="s">
        <v>355</v>
      </c>
      <c r="B360" s="59" t="s">
        <v>356</v>
      </c>
      <c r="C360" s="60">
        <v>80</v>
      </c>
      <c r="D360" s="58"/>
      <c r="E360" s="58"/>
      <c r="F360" s="58"/>
      <c r="G360" s="61"/>
      <c r="H360" s="8">
        <v>0.39</v>
      </c>
      <c r="I360" s="8">
        <v>9</v>
      </c>
      <c r="J360" s="8">
        <v>17</v>
      </c>
      <c r="K360" s="10">
        <v>0.1</v>
      </c>
      <c r="L360" s="8">
        <v>21.8</v>
      </c>
      <c r="M360" s="8">
        <v>136.6</v>
      </c>
      <c r="N360" s="8">
        <v>25.6</v>
      </c>
      <c r="O360" s="8">
        <v>1.6</v>
      </c>
    </row>
    <row r="361" spans="1:18">
      <c r="A361" s="8" t="s">
        <v>18</v>
      </c>
      <c r="B361" s="8" t="s">
        <v>357</v>
      </c>
      <c r="C361" s="9">
        <v>75</v>
      </c>
      <c r="D361" s="8">
        <v>8.5</v>
      </c>
      <c r="E361" s="8">
        <v>21</v>
      </c>
      <c r="F361" s="8">
        <v>7</v>
      </c>
      <c r="G361" s="5">
        <v>249</v>
      </c>
      <c r="H361" s="8"/>
      <c r="I361" s="8"/>
      <c r="J361" s="8"/>
      <c r="K361" s="10"/>
      <c r="L361" s="8"/>
      <c r="M361" s="8"/>
      <c r="N361" s="8"/>
      <c r="O361" s="8"/>
    </row>
    <row r="362" spans="1:18">
      <c r="A362" s="8" t="s">
        <v>18</v>
      </c>
      <c r="B362" s="8" t="s">
        <v>358</v>
      </c>
      <c r="C362" s="9">
        <v>60</v>
      </c>
      <c r="D362" s="8">
        <v>5.81</v>
      </c>
      <c r="E362" s="8">
        <v>13.73</v>
      </c>
      <c r="F362" s="8">
        <v>4.97</v>
      </c>
      <c r="G362" s="5">
        <v>165</v>
      </c>
      <c r="H362" s="8"/>
      <c r="I362" s="8"/>
      <c r="J362" s="8"/>
      <c r="K362" s="10"/>
      <c r="L362" s="8"/>
      <c r="M362" s="8"/>
      <c r="N362" s="8"/>
      <c r="O362" s="8"/>
    </row>
    <row r="363" spans="1:18">
      <c r="A363" s="8" t="s">
        <v>18</v>
      </c>
      <c r="B363" s="8" t="s">
        <v>358</v>
      </c>
      <c r="C363" s="9">
        <v>75</v>
      </c>
      <c r="D363" s="8">
        <v>7.26</v>
      </c>
      <c r="E363" s="8">
        <v>17.16</v>
      </c>
      <c r="F363" s="8">
        <v>6.2</v>
      </c>
      <c r="G363" s="5">
        <v>206</v>
      </c>
      <c r="H363" s="8"/>
      <c r="I363" s="8"/>
      <c r="J363" s="8"/>
      <c r="K363" s="11"/>
      <c r="L363" s="8"/>
      <c r="M363" s="8"/>
      <c r="N363" s="8"/>
      <c r="O363" s="8"/>
    </row>
    <row r="364" spans="1:18">
      <c r="A364" s="8" t="s">
        <v>18</v>
      </c>
      <c r="B364" s="8" t="s">
        <v>358</v>
      </c>
      <c r="C364" s="9">
        <v>80</v>
      </c>
      <c r="D364" s="8">
        <v>7.74</v>
      </c>
      <c r="E364" s="8">
        <v>18.3</v>
      </c>
      <c r="F364" s="8">
        <v>6.62</v>
      </c>
      <c r="G364" s="5">
        <v>220</v>
      </c>
      <c r="H364" s="8">
        <v>4.4999999999999998E-2</v>
      </c>
      <c r="I364" s="8">
        <v>0</v>
      </c>
      <c r="J364" s="8">
        <v>0</v>
      </c>
      <c r="K364" s="11">
        <v>22.79</v>
      </c>
      <c r="L364" s="8">
        <v>7.82</v>
      </c>
      <c r="M364" s="8">
        <v>125.1</v>
      </c>
      <c r="N364" s="8">
        <v>24.45</v>
      </c>
      <c r="O364" s="8">
        <v>2.04</v>
      </c>
    </row>
    <row r="365" spans="1:18">
      <c r="A365" s="8" t="s">
        <v>359</v>
      </c>
      <c r="B365" s="8" t="s">
        <v>360</v>
      </c>
      <c r="C365" s="9">
        <v>75</v>
      </c>
      <c r="D365" s="8">
        <v>11.81</v>
      </c>
      <c r="E365" s="8">
        <v>11.51</v>
      </c>
      <c r="F365" s="8">
        <v>9.81</v>
      </c>
      <c r="G365" s="5">
        <v>192</v>
      </c>
      <c r="H365" s="8"/>
      <c r="I365" s="8"/>
      <c r="J365" s="8"/>
      <c r="K365" s="11"/>
      <c r="L365" s="8"/>
      <c r="M365" s="8"/>
      <c r="N365" s="8"/>
      <c r="O365" s="8"/>
    </row>
    <row r="366" spans="1:18">
      <c r="A366" s="8" t="s">
        <v>359</v>
      </c>
      <c r="B366" s="8" t="s">
        <v>1036</v>
      </c>
      <c r="C366" s="9">
        <v>100</v>
      </c>
      <c r="D366" s="8">
        <v>13.29</v>
      </c>
      <c r="E366" s="8">
        <v>30.69</v>
      </c>
      <c r="F366" s="8">
        <v>16.32</v>
      </c>
      <c r="G366" s="5">
        <v>391</v>
      </c>
      <c r="H366" s="8"/>
      <c r="I366" s="8"/>
      <c r="J366" s="8"/>
      <c r="K366" s="11"/>
      <c r="L366" s="8"/>
      <c r="M366" s="8"/>
      <c r="N366" s="8"/>
      <c r="O366" s="8"/>
    </row>
    <row r="367" spans="1:18">
      <c r="A367" s="8" t="s">
        <v>359</v>
      </c>
      <c r="B367" s="8" t="s">
        <v>361</v>
      </c>
      <c r="C367" s="9" t="s">
        <v>212</v>
      </c>
      <c r="D367" s="8">
        <v>11.86</v>
      </c>
      <c r="E367" s="8">
        <v>15.11</v>
      </c>
      <c r="F367" s="8">
        <v>9.8800000000000008</v>
      </c>
      <c r="G367" s="5">
        <v>225</v>
      </c>
      <c r="H367" s="8">
        <v>0.03</v>
      </c>
      <c r="I367" s="8">
        <v>0</v>
      </c>
      <c r="J367" s="8">
        <v>0</v>
      </c>
      <c r="K367" s="11">
        <v>15.19</v>
      </c>
      <c r="L367" s="8">
        <v>5.21</v>
      </c>
      <c r="M367" s="8">
        <v>83.38</v>
      </c>
      <c r="N367" s="8">
        <v>16.3</v>
      </c>
      <c r="O367" s="8">
        <v>1.36</v>
      </c>
    </row>
    <row r="368" spans="1:18">
      <c r="A368" s="8" t="s">
        <v>359</v>
      </c>
      <c r="B368" s="8" t="s">
        <v>360</v>
      </c>
      <c r="C368" s="9">
        <v>50</v>
      </c>
      <c r="D368" s="8">
        <v>7.87</v>
      </c>
      <c r="E368" s="8">
        <v>7.67</v>
      </c>
      <c r="F368" s="8">
        <v>6.54</v>
      </c>
      <c r="G368" s="5">
        <v>128</v>
      </c>
      <c r="H368" s="8">
        <v>0.03</v>
      </c>
      <c r="I368" s="8">
        <v>0</v>
      </c>
      <c r="J368" s="8">
        <v>20</v>
      </c>
      <c r="K368" s="11">
        <v>15.24</v>
      </c>
      <c r="L368" s="8">
        <v>6.41</v>
      </c>
      <c r="M368" s="8">
        <v>84.88</v>
      </c>
      <c r="N368" s="8">
        <v>16.3</v>
      </c>
      <c r="O368" s="8">
        <v>1.36</v>
      </c>
    </row>
    <row r="369" spans="1:18">
      <c r="A369" s="8" t="s">
        <v>359</v>
      </c>
      <c r="B369" s="8" t="s">
        <v>362</v>
      </c>
      <c r="C369" s="9" t="s">
        <v>215</v>
      </c>
      <c r="D369" s="8">
        <v>7.92</v>
      </c>
      <c r="E369" s="8">
        <v>11.27</v>
      </c>
      <c r="F369" s="8">
        <v>6.61</v>
      </c>
      <c r="G369" s="5">
        <v>161</v>
      </c>
      <c r="H369" s="8"/>
      <c r="I369" s="8"/>
      <c r="J369" s="8"/>
      <c r="K369" s="11"/>
      <c r="L369" s="8"/>
      <c r="M369" s="8"/>
      <c r="N369" s="8"/>
      <c r="O369" s="8"/>
    </row>
    <row r="370" spans="1:18">
      <c r="A370" s="8"/>
      <c r="B370" s="8" t="s">
        <v>363</v>
      </c>
      <c r="C370" s="9">
        <v>75</v>
      </c>
      <c r="D370" s="8"/>
      <c r="E370" s="8"/>
      <c r="F370" s="8"/>
      <c r="G370" s="5"/>
      <c r="H370" s="8">
        <v>0.04</v>
      </c>
      <c r="I370" s="8">
        <v>0.1</v>
      </c>
      <c r="J370" s="8">
        <v>10</v>
      </c>
      <c r="K370" s="11">
        <v>0.19</v>
      </c>
      <c r="L370" s="8">
        <v>22</v>
      </c>
      <c r="M370" s="8">
        <v>48</v>
      </c>
      <c r="N370" s="8">
        <v>13</v>
      </c>
      <c r="O370" s="8">
        <v>1.1000000000000001</v>
      </c>
    </row>
    <row r="371" spans="1:18">
      <c r="A371" s="8" t="s">
        <v>246</v>
      </c>
      <c r="B371" s="8" t="s">
        <v>274</v>
      </c>
      <c r="C371" s="9">
        <v>50</v>
      </c>
      <c r="D371" s="8">
        <v>7.6</v>
      </c>
      <c r="E371" s="8">
        <v>6.8</v>
      </c>
      <c r="F371" s="8">
        <v>6.75</v>
      </c>
      <c r="G371" s="5">
        <v>119</v>
      </c>
      <c r="H371" s="8">
        <v>0.05</v>
      </c>
      <c r="I371" s="8">
        <v>0.09</v>
      </c>
      <c r="J371" s="8">
        <v>39</v>
      </c>
      <c r="K371" s="11">
        <v>0.51</v>
      </c>
      <c r="L371" s="8">
        <v>50.4</v>
      </c>
      <c r="M371" s="8">
        <v>107</v>
      </c>
      <c r="N371" s="8">
        <v>18.5</v>
      </c>
      <c r="O371" s="8">
        <v>0.8</v>
      </c>
    </row>
    <row r="372" spans="1:18" ht="31.5">
      <c r="A372" s="8" t="s">
        <v>364</v>
      </c>
      <c r="B372" s="65" t="s">
        <v>365</v>
      </c>
      <c r="C372" s="9">
        <v>80</v>
      </c>
      <c r="D372" s="8">
        <v>9.31</v>
      </c>
      <c r="E372" s="8">
        <v>10.32</v>
      </c>
      <c r="F372" s="8">
        <v>7.98</v>
      </c>
      <c r="G372" s="5">
        <v>162</v>
      </c>
      <c r="H372" s="8">
        <v>0.05</v>
      </c>
      <c r="I372" s="8">
        <v>0.17</v>
      </c>
      <c r="J372" s="8">
        <v>2.92</v>
      </c>
      <c r="K372" s="11">
        <v>0.59</v>
      </c>
      <c r="L372" s="8">
        <v>21.59</v>
      </c>
      <c r="M372" s="8">
        <v>87.3</v>
      </c>
      <c r="N372" s="8">
        <v>16.7</v>
      </c>
      <c r="O372" s="8">
        <v>1.17</v>
      </c>
    </row>
    <row r="373" spans="1:18">
      <c r="A373" s="8" t="s">
        <v>366</v>
      </c>
      <c r="B373" s="8" t="s">
        <v>367</v>
      </c>
      <c r="C373" s="9">
        <v>50</v>
      </c>
      <c r="D373" s="8">
        <v>11.06</v>
      </c>
      <c r="E373" s="8">
        <v>7.14</v>
      </c>
      <c r="F373" s="8">
        <v>0.7</v>
      </c>
      <c r="G373" s="5">
        <v>111</v>
      </c>
      <c r="H373" s="8">
        <v>0.08</v>
      </c>
      <c r="I373" s="8">
        <v>0.25</v>
      </c>
      <c r="J373" s="8">
        <v>4.38</v>
      </c>
      <c r="K373" s="11">
        <v>0.88</v>
      </c>
      <c r="L373" s="8">
        <v>32.380000000000003</v>
      </c>
      <c r="M373" s="8">
        <v>131</v>
      </c>
      <c r="N373" s="8">
        <v>25</v>
      </c>
      <c r="O373" s="8">
        <v>1.75</v>
      </c>
    </row>
    <row r="374" spans="1:18">
      <c r="A374" s="8" t="s">
        <v>366</v>
      </c>
      <c r="B374" s="8" t="s">
        <v>367</v>
      </c>
      <c r="C374" s="9">
        <v>75</v>
      </c>
      <c r="D374" s="8">
        <v>17.100000000000001</v>
      </c>
      <c r="E374" s="8">
        <v>12.3</v>
      </c>
      <c r="F374" s="8">
        <v>4.3499999999999996</v>
      </c>
      <c r="G374" s="5">
        <v>195</v>
      </c>
      <c r="H374" s="8">
        <v>7.0000000000000007E-2</v>
      </c>
      <c r="I374" s="8">
        <v>0</v>
      </c>
      <c r="J374" s="8">
        <v>11.7</v>
      </c>
      <c r="K374" s="11">
        <v>0</v>
      </c>
      <c r="L374" s="8">
        <v>11.49</v>
      </c>
      <c r="M374" s="8">
        <v>143.18</v>
      </c>
      <c r="N374" s="8">
        <v>22.37</v>
      </c>
      <c r="O374" s="8">
        <v>2.64</v>
      </c>
    </row>
    <row r="375" spans="1:18">
      <c r="A375" s="8" t="s">
        <v>366</v>
      </c>
      <c r="B375" s="8" t="s">
        <v>367</v>
      </c>
      <c r="C375" s="9">
        <v>75</v>
      </c>
      <c r="D375" s="8">
        <v>14.88</v>
      </c>
      <c r="E375" s="8">
        <v>26.44</v>
      </c>
      <c r="F375" s="8">
        <v>1.1000000000000001</v>
      </c>
      <c r="G375" s="5">
        <v>302</v>
      </c>
      <c r="H375" s="8"/>
      <c r="I375" s="8"/>
      <c r="J375" s="8"/>
      <c r="K375" s="11"/>
      <c r="L375" s="8"/>
      <c r="M375" s="8"/>
      <c r="N375" s="8"/>
      <c r="O375" s="8"/>
    </row>
    <row r="376" spans="1:18">
      <c r="A376" s="8" t="s">
        <v>368</v>
      </c>
      <c r="B376" s="8" t="s">
        <v>369</v>
      </c>
      <c r="C376" s="9">
        <v>75</v>
      </c>
      <c r="D376" s="8">
        <v>14.6</v>
      </c>
      <c r="E376" s="8">
        <v>25.05</v>
      </c>
      <c r="F376" s="8">
        <v>7.65</v>
      </c>
      <c r="G376" s="5">
        <v>316</v>
      </c>
      <c r="H376" s="8">
        <v>0.03</v>
      </c>
      <c r="I376" s="8">
        <v>0</v>
      </c>
      <c r="J376" s="8">
        <v>20</v>
      </c>
      <c r="K376" s="11">
        <v>15.24</v>
      </c>
      <c r="L376" s="8">
        <v>6.41</v>
      </c>
      <c r="M376" s="8">
        <v>84.88</v>
      </c>
      <c r="N376" s="8">
        <v>15.3</v>
      </c>
      <c r="O376" s="8">
        <v>1.35</v>
      </c>
    </row>
    <row r="377" spans="1:18" s="23" customFormat="1">
      <c r="A377" s="8" t="s">
        <v>359</v>
      </c>
      <c r="B377" s="8" t="s">
        <v>370</v>
      </c>
      <c r="C377" s="9" t="s">
        <v>215</v>
      </c>
      <c r="D377" s="8">
        <v>7.4</v>
      </c>
      <c r="E377" s="8">
        <v>15</v>
      </c>
      <c r="F377" s="8">
        <v>6.8</v>
      </c>
      <c r="G377" s="5">
        <v>190</v>
      </c>
      <c r="H377" s="8">
        <v>3.3000000000000002E-2</v>
      </c>
      <c r="I377" s="8">
        <v>0</v>
      </c>
      <c r="J377" s="8">
        <v>0</v>
      </c>
      <c r="K377" s="10">
        <v>1.21</v>
      </c>
      <c r="L377" s="8">
        <v>5.73</v>
      </c>
      <c r="M377" s="8">
        <v>91.72</v>
      </c>
      <c r="N377" s="8">
        <v>16.829999999999998</v>
      </c>
      <c r="O377" s="8">
        <v>1.49</v>
      </c>
      <c r="P377" s="1"/>
      <c r="Q377" s="1"/>
      <c r="R377" s="1"/>
    </row>
    <row r="378" spans="1:18">
      <c r="A378" s="8" t="s">
        <v>359</v>
      </c>
      <c r="B378" s="8" t="s">
        <v>371</v>
      </c>
      <c r="C378" s="9">
        <v>60</v>
      </c>
      <c r="D378" s="8">
        <v>7.92</v>
      </c>
      <c r="E378" s="8">
        <v>19.68</v>
      </c>
      <c r="F378" s="8">
        <v>8.8800000000000008</v>
      </c>
      <c r="G378" s="5">
        <v>241</v>
      </c>
      <c r="H378" s="8"/>
      <c r="I378" s="8"/>
      <c r="J378" s="8"/>
      <c r="K378" s="11"/>
      <c r="L378" s="8"/>
      <c r="M378" s="8"/>
      <c r="N378" s="8"/>
      <c r="O378" s="8"/>
    </row>
    <row r="379" spans="1:18">
      <c r="A379" s="8" t="s">
        <v>359</v>
      </c>
      <c r="B379" s="8" t="s">
        <v>372</v>
      </c>
      <c r="C379" s="9">
        <v>75</v>
      </c>
      <c r="D379" s="8">
        <v>9.9</v>
      </c>
      <c r="E379" s="8">
        <v>24.6</v>
      </c>
      <c r="F379" s="8">
        <v>11.1</v>
      </c>
      <c r="G379" s="5">
        <v>302</v>
      </c>
      <c r="H379" s="8"/>
      <c r="I379" s="8"/>
      <c r="J379" s="8"/>
      <c r="K379" s="10"/>
      <c r="L379" s="8"/>
      <c r="M379" s="8"/>
      <c r="N379" s="8"/>
      <c r="O379" s="8"/>
    </row>
    <row r="380" spans="1:18">
      <c r="A380" s="8" t="s">
        <v>359</v>
      </c>
      <c r="B380" s="8" t="s">
        <v>371</v>
      </c>
      <c r="C380" s="9">
        <v>50</v>
      </c>
      <c r="D380" s="8">
        <v>6.6</v>
      </c>
      <c r="E380" s="8">
        <v>16.399999999999999</v>
      </c>
      <c r="F380" s="8">
        <v>7.4</v>
      </c>
      <c r="G380" s="5">
        <v>201</v>
      </c>
      <c r="H380" s="8">
        <v>0.03</v>
      </c>
      <c r="I380" s="8">
        <v>0</v>
      </c>
      <c r="J380" s="8">
        <v>0</v>
      </c>
      <c r="K380" s="10">
        <v>1.1000000000000001</v>
      </c>
      <c r="L380" s="8">
        <v>5.21</v>
      </c>
      <c r="M380" s="8">
        <v>83.38</v>
      </c>
      <c r="N380" s="8">
        <v>15.3</v>
      </c>
      <c r="O380" s="8">
        <v>1.35</v>
      </c>
    </row>
    <row r="381" spans="1:18">
      <c r="A381" s="8" t="s">
        <v>359</v>
      </c>
      <c r="B381" s="8" t="s">
        <v>370</v>
      </c>
      <c r="C381" s="9">
        <v>50</v>
      </c>
      <c r="D381" s="8">
        <v>7.35</v>
      </c>
      <c r="E381" s="8">
        <v>11.4</v>
      </c>
      <c r="F381" s="8">
        <v>6.73</v>
      </c>
      <c r="G381" s="5">
        <v>157</v>
      </c>
      <c r="H381" s="8">
        <v>0.04</v>
      </c>
      <c r="I381" s="8">
        <v>1.17</v>
      </c>
      <c r="J381" s="8">
        <v>0.01</v>
      </c>
      <c r="K381" s="11">
        <v>15.19</v>
      </c>
      <c r="L381" s="8">
        <v>7.32</v>
      </c>
      <c r="M381" s="8">
        <v>88.08</v>
      </c>
      <c r="N381" s="8">
        <v>17.8</v>
      </c>
      <c r="O381" s="8">
        <v>1.46</v>
      </c>
    </row>
    <row r="382" spans="1:18">
      <c r="A382" s="8" t="s">
        <v>359</v>
      </c>
      <c r="B382" s="8" t="s">
        <v>373</v>
      </c>
      <c r="C382" s="9" t="s">
        <v>307</v>
      </c>
      <c r="D382" s="33">
        <v>7.65</v>
      </c>
      <c r="E382" s="8">
        <v>12.91</v>
      </c>
      <c r="F382" s="8">
        <v>8.57</v>
      </c>
      <c r="G382" s="5">
        <v>179</v>
      </c>
      <c r="H382" s="8">
        <v>0.05</v>
      </c>
      <c r="I382" s="8">
        <v>0</v>
      </c>
      <c r="J382" s="8">
        <v>0</v>
      </c>
      <c r="K382" s="11">
        <v>22.79</v>
      </c>
      <c r="L382" s="8">
        <v>7.82</v>
      </c>
      <c r="M382" s="8">
        <v>125.07</v>
      </c>
      <c r="N382" s="8">
        <v>22.95</v>
      </c>
      <c r="O382" s="8">
        <v>2.0299999999999998</v>
      </c>
    </row>
    <row r="383" spans="1:18">
      <c r="A383" s="8" t="s">
        <v>359</v>
      </c>
      <c r="B383" s="8" t="s">
        <v>370</v>
      </c>
      <c r="C383" s="9">
        <v>75</v>
      </c>
      <c r="D383" s="8">
        <v>11.5</v>
      </c>
      <c r="E383" s="8">
        <v>19</v>
      </c>
      <c r="F383" s="8">
        <v>10.8</v>
      </c>
      <c r="G383" s="5">
        <v>257</v>
      </c>
      <c r="H383" s="8">
        <v>0.12</v>
      </c>
      <c r="I383" s="8">
        <v>6.76</v>
      </c>
      <c r="J383" s="8">
        <v>0</v>
      </c>
      <c r="K383" s="11">
        <v>82.8</v>
      </c>
      <c r="L383" s="8">
        <v>30.5</v>
      </c>
      <c r="M383" s="8">
        <v>205.75</v>
      </c>
      <c r="N383" s="8">
        <v>42.48</v>
      </c>
      <c r="O383" s="8">
        <v>3.86</v>
      </c>
    </row>
    <row r="384" spans="1:18">
      <c r="A384" s="8" t="s">
        <v>18</v>
      </c>
      <c r="B384" s="8" t="s">
        <v>1141</v>
      </c>
      <c r="C384" s="9" t="s">
        <v>226</v>
      </c>
      <c r="D384" s="8">
        <v>17.3</v>
      </c>
      <c r="E384" s="8">
        <v>14.6</v>
      </c>
      <c r="F384" s="8">
        <v>43</v>
      </c>
      <c r="G384" s="5">
        <v>363</v>
      </c>
      <c r="H384" s="8">
        <v>0.12</v>
      </c>
      <c r="I384" s="8">
        <v>6.76</v>
      </c>
      <c r="J384" s="8">
        <v>0</v>
      </c>
      <c r="K384" s="11">
        <v>82.8</v>
      </c>
      <c r="L384" s="8">
        <v>30.5</v>
      </c>
      <c r="M384" s="8">
        <v>205.75</v>
      </c>
      <c r="N384" s="8">
        <v>42.48</v>
      </c>
      <c r="O384" s="8">
        <v>3.86</v>
      </c>
    </row>
    <row r="385" spans="1:18">
      <c r="A385" s="42" t="s">
        <v>18</v>
      </c>
      <c r="B385" s="42" t="s">
        <v>1142</v>
      </c>
      <c r="C385" s="43" t="s">
        <v>226</v>
      </c>
      <c r="D385" s="42">
        <v>15.59</v>
      </c>
      <c r="E385" s="42">
        <v>26.51</v>
      </c>
      <c r="F385" s="42">
        <v>42.66</v>
      </c>
      <c r="G385" s="98">
        <v>461</v>
      </c>
      <c r="H385" s="8"/>
      <c r="I385" s="8"/>
      <c r="J385" s="8"/>
      <c r="K385" s="11"/>
      <c r="L385" s="8"/>
      <c r="M385" s="8"/>
      <c r="N385" s="8"/>
      <c r="O385" s="8"/>
    </row>
    <row r="386" spans="1:18">
      <c r="A386" s="8" t="s">
        <v>375</v>
      </c>
      <c r="B386" s="8" t="s">
        <v>376</v>
      </c>
      <c r="C386" s="9" t="s">
        <v>262</v>
      </c>
      <c r="D386" s="8">
        <v>18.8</v>
      </c>
      <c r="E386" s="8">
        <v>11.6</v>
      </c>
      <c r="F386" s="8">
        <v>26.7</v>
      </c>
      <c r="G386" s="5">
        <v>280</v>
      </c>
      <c r="H386" s="8">
        <v>0.3</v>
      </c>
      <c r="I386" s="8">
        <v>44.31</v>
      </c>
      <c r="J386" s="8">
        <v>8312</v>
      </c>
      <c r="K386" s="11">
        <v>1085</v>
      </c>
      <c r="L386" s="8">
        <v>38.43</v>
      </c>
      <c r="M386" s="8">
        <v>334.95</v>
      </c>
      <c r="N386" s="8">
        <v>22.2</v>
      </c>
      <c r="O386" s="8">
        <v>7.08</v>
      </c>
    </row>
    <row r="387" spans="1:18">
      <c r="A387" s="8" t="s">
        <v>377</v>
      </c>
      <c r="B387" s="8" t="s">
        <v>378</v>
      </c>
      <c r="C387" s="9" t="s">
        <v>379</v>
      </c>
      <c r="D387" s="8">
        <v>19.22</v>
      </c>
      <c r="E387" s="8">
        <v>13</v>
      </c>
      <c r="F387" s="8">
        <v>6.68</v>
      </c>
      <c r="G387" s="5">
        <v>248</v>
      </c>
      <c r="H387" s="25">
        <v>0.2</v>
      </c>
      <c r="I387" s="25">
        <v>8.4499999999999993</v>
      </c>
      <c r="J387" s="25">
        <v>5782</v>
      </c>
      <c r="K387" s="29">
        <v>3.44</v>
      </c>
      <c r="L387" s="25">
        <v>33.24</v>
      </c>
      <c r="M387" s="25">
        <v>239.32</v>
      </c>
      <c r="N387" s="25">
        <v>17.47</v>
      </c>
      <c r="O387" s="25">
        <v>5</v>
      </c>
      <c r="P387" s="23"/>
      <c r="Q387" s="23"/>
      <c r="R387" s="23"/>
    </row>
    <row r="388" spans="1:18" ht="31.5">
      <c r="A388" s="25" t="s">
        <v>380</v>
      </c>
      <c r="B388" s="26" t="s">
        <v>381</v>
      </c>
      <c r="C388" s="27" t="s">
        <v>223</v>
      </c>
      <c r="D388" s="25">
        <v>13.6</v>
      </c>
      <c r="E388" s="25">
        <v>9.4</v>
      </c>
      <c r="F388" s="25">
        <v>3.9</v>
      </c>
      <c r="G388" s="28">
        <v>154</v>
      </c>
      <c r="H388" s="8">
        <v>0.2</v>
      </c>
      <c r="I388" s="8">
        <v>8.4499999999999993</v>
      </c>
      <c r="J388" s="8">
        <v>5782</v>
      </c>
      <c r="K388" s="11">
        <v>3.44</v>
      </c>
      <c r="L388" s="8">
        <v>33.24</v>
      </c>
      <c r="M388" s="8">
        <v>239.32</v>
      </c>
      <c r="N388" s="8">
        <v>17.47</v>
      </c>
      <c r="O388" s="8">
        <v>5</v>
      </c>
    </row>
    <row r="389" spans="1:18" s="71" customFormat="1">
      <c r="A389" s="8" t="s">
        <v>380</v>
      </c>
      <c r="B389" s="8" t="s">
        <v>382</v>
      </c>
      <c r="C389" s="27" t="s">
        <v>379</v>
      </c>
      <c r="D389" s="25">
        <v>19.87</v>
      </c>
      <c r="E389" s="25">
        <v>14.69</v>
      </c>
      <c r="F389" s="25">
        <v>3.99</v>
      </c>
      <c r="G389" s="28">
        <v>227</v>
      </c>
      <c r="H389" s="8"/>
      <c r="I389" s="8"/>
      <c r="J389" s="8"/>
      <c r="K389" s="11"/>
      <c r="L389" s="8"/>
      <c r="M389" s="8"/>
      <c r="N389" s="8"/>
      <c r="O389" s="8"/>
      <c r="P389" s="1"/>
      <c r="Q389" s="1"/>
      <c r="R389" s="1"/>
    </row>
    <row r="390" spans="1:18">
      <c r="A390" s="8" t="s">
        <v>380</v>
      </c>
      <c r="B390" s="8" t="s">
        <v>382</v>
      </c>
      <c r="C390" s="9" t="s">
        <v>383</v>
      </c>
      <c r="D390" s="8">
        <v>13.26</v>
      </c>
      <c r="E390" s="8">
        <v>11.23</v>
      </c>
      <c r="F390" s="8">
        <v>3.52</v>
      </c>
      <c r="G390" s="5">
        <v>185</v>
      </c>
      <c r="H390" s="8">
        <v>0.13</v>
      </c>
      <c r="I390" s="8">
        <v>7.88</v>
      </c>
      <c r="J390" s="8">
        <v>1683</v>
      </c>
      <c r="K390" s="11">
        <v>24.13</v>
      </c>
      <c r="L390" s="8">
        <v>12.01</v>
      </c>
      <c r="M390" s="8">
        <v>150.53</v>
      </c>
      <c r="N390" s="8">
        <v>10.53</v>
      </c>
      <c r="O390" s="8">
        <v>12.4</v>
      </c>
    </row>
    <row r="391" spans="1:18" s="13" customFormat="1">
      <c r="A391" s="8" t="s">
        <v>384</v>
      </c>
      <c r="B391" s="8" t="s">
        <v>385</v>
      </c>
      <c r="C391" s="9" t="s">
        <v>215</v>
      </c>
      <c r="D391" s="8">
        <v>11.2</v>
      </c>
      <c r="E391" s="8">
        <v>11</v>
      </c>
      <c r="F391" s="8">
        <v>4.2</v>
      </c>
      <c r="G391" s="5">
        <v>160</v>
      </c>
      <c r="H391" s="8"/>
      <c r="I391" s="8"/>
      <c r="J391" s="8"/>
      <c r="K391" s="11"/>
      <c r="L391" s="8"/>
      <c r="M391" s="8"/>
      <c r="N391" s="8"/>
      <c r="O391" s="8"/>
      <c r="P391" s="1"/>
      <c r="Q391" s="1"/>
      <c r="R391" s="1"/>
    </row>
    <row r="392" spans="1:18" s="13" customFormat="1">
      <c r="A392" s="8" t="s">
        <v>384</v>
      </c>
      <c r="B392" s="8" t="s">
        <v>386</v>
      </c>
      <c r="C392" s="9">
        <v>50</v>
      </c>
      <c r="D392" s="8">
        <v>11.12</v>
      </c>
      <c r="E392" s="8">
        <v>7.4</v>
      </c>
      <c r="F392" s="8">
        <v>4.13</v>
      </c>
      <c r="G392" s="5">
        <v>128</v>
      </c>
      <c r="H392" s="8">
        <v>0.2</v>
      </c>
      <c r="I392" s="8">
        <v>11.8</v>
      </c>
      <c r="J392" s="8">
        <v>25</v>
      </c>
      <c r="K392" s="11">
        <v>36.119999999999997</v>
      </c>
      <c r="L392" s="8">
        <v>16.22</v>
      </c>
      <c r="M392" s="8">
        <v>223.5</v>
      </c>
      <c r="N392" s="8">
        <v>15.8</v>
      </c>
      <c r="O392" s="8">
        <v>18.600000000000001</v>
      </c>
      <c r="P392" s="1"/>
      <c r="Q392" s="1"/>
      <c r="R392" s="1"/>
    </row>
    <row r="393" spans="1:18" s="13" customFormat="1">
      <c r="A393" s="8" t="s">
        <v>384</v>
      </c>
      <c r="B393" s="8" t="s">
        <v>386</v>
      </c>
      <c r="C393" s="9">
        <v>75</v>
      </c>
      <c r="D393" s="8">
        <v>16.73</v>
      </c>
      <c r="E393" s="8">
        <v>11.1</v>
      </c>
      <c r="F393" s="8">
        <v>6.2</v>
      </c>
      <c r="G393" s="5">
        <v>192</v>
      </c>
      <c r="H393" s="8"/>
      <c r="I393" s="8"/>
      <c r="J393" s="8"/>
      <c r="K393" s="11"/>
      <c r="L393" s="8"/>
      <c r="M393" s="8"/>
      <c r="N393" s="8"/>
      <c r="O393" s="8"/>
      <c r="P393" s="1"/>
      <c r="Q393" s="1"/>
      <c r="R393" s="1"/>
    </row>
    <row r="394" spans="1:18" s="24" customFormat="1">
      <c r="A394" s="8" t="s">
        <v>340</v>
      </c>
      <c r="B394" s="8" t="s">
        <v>339</v>
      </c>
      <c r="C394" s="9" t="s">
        <v>262</v>
      </c>
      <c r="D394" s="8">
        <v>21</v>
      </c>
      <c r="E394" s="8">
        <v>22</v>
      </c>
      <c r="F394" s="8">
        <v>46</v>
      </c>
      <c r="G394" s="5">
        <v>461</v>
      </c>
      <c r="H394" s="8">
        <v>0.3</v>
      </c>
      <c r="I394" s="8">
        <v>4</v>
      </c>
      <c r="J394" s="8">
        <v>373</v>
      </c>
      <c r="K394" s="10">
        <v>1.1000000000000001</v>
      </c>
      <c r="L394" s="8">
        <v>48.4</v>
      </c>
      <c r="M394" s="8">
        <v>400.1</v>
      </c>
      <c r="N394" s="8">
        <v>107.1</v>
      </c>
      <c r="O394" s="8">
        <v>4</v>
      </c>
      <c r="P394" s="1"/>
      <c r="Q394" s="1"/>
      <c r="R394" s="1"/>
    </row>
    <row r="395" spans="1:18" s="24" customFormat="1">
      <c r="A395" s="8" t="s">
        <v>340</v>
      </c>
      <c r="B395" s="8" t="s">
        <v>387</v>
      </c>
      <c r="C395" s="9">
        <v>250</v>
      </c>
      <c r="D395" s="8">
        <v>18.79</v>
      </c>
      <c r="E395" s="8">
        <v>16.309999999999999</v>
      </c>
      <c r="F395" s="8">
        <v>53.41</v>
      </c>
      <c r="G395" s="5">
        <v>552</v>
      </c>
      <c r="H395" s="8"/>
      <c r="I395" s="8"/>
      <c r="J395" s="8"/>
      <c r="K395" s="10"/>
      <c r="L395" s="8"/>
      <c r="M395" s="8"/>
      <c r="N395" s="8"/>
      <c r="O395" s="8"/>
      <c r="P395" s="1"/>
      <c r="Q395" s="1"/>
      <c r="R395" s="1"/>
    </row>
    <row r="396" spans="1:18" s="24" customFormat="1">
      <c r="A396" s="8" t="s">
        <v>340</v>
      </c>
      <c r="B396" s="8" t="s">
        <v>388</v>
      </c>
      <c r="C396" s="9" t="s">
        <v>262</v>
      </c>
      <c r="D396" s="8">
        <v>14.8</v>
      </c>
      <c r="E396" s="8">
        <v>32.950000000000003</v>
      </c>
      <c r="F396" s="8">
        <v>40.270000000000003</v>
      </c>
      <c r="G396" s="5">
        <v>507</v>
      </c>
      <c r="H396" s="8"/>
      <c r="I396" s="8"/>
      <c r="J396" s="8"/>
      <c r="K396" s="11"/>
      <c r="L396" s="8"/>
      <c r="M396" s="8"/>
      <c r="N396" s="8"/>
      <c r="O396" s="8"/>
      <c r="P396" s="1"/>
      <c r="Q396" s="1"/>
      <c r="R396" s="1"/>
    </row>
    <row r="397" spans="1:18">
      <c r="A397" s="8" t="s">
        <v>389</v>
      </c>
      <c r="B397" s="8" t="s">
        <v>390</v>
      </c>
      <c r="C397" s="9">
        <v>220</v>
      </c>
      <c r="D397" s="8">
        <v>12.6</v>
      </c>
      <c r="E397" s="8">
        <v>29.9</v>
      </c>
      <c r="F397" s="8">
        <v>18.600000000000001</v>
      </c>
      <c r="G397" s="5">
        <v>389</v>
      </c>
      <c r="H397" s="8"/>
      <c r="I397" s="8"/>
      <c r="J397" s="8"/>
      <c r="K397" s="11"/>
      <c r="L397" s="8"/>
      <c r="M397" s="8"/>
      <c r="N397" s="8"/>
      <c r="O397" s="8"/>
    </row>
    <row r="398" spans="1:18" ht="13.5" customHeight="1">
      <c r="A398" s="10" t="s">
        <v>18</v>
      </c>
      <c r="B398" s="63" t="s">
        <v>282</v>
      </c>
      <c r="C398" s="52">
        <v>80</v>
      </c>
      <c r="D398" s="10">
        <v>12.63</v>
      </c>
      <c r="E398" s="10">
        <v>8.1999999999999993</v>
      </c>
      <c r="F398" s="10">
        <v>8.3000000000000007</v>
      </c>
      <c r="G398" s="53">
        <v>156</v>
      </c>
      <c r="H398" s="10"/>
      <c r="I398" s="10"/>
      <c r="J398" s="10"/>
      <c r="K398" s="10"/>
      <c r="L398" s="10"/>
      <c r="M398" s="10"/>
      <c r="N398" s="10"/>
      <c r="O398" s="10"/>
      <c r="P398" s="71"/>
      <c r="Q398" s="71"/>
      <c r="R398" s="71"/>
    </row>
    <row r="399" spans="1:18">
      <c r="A399" s="8" t="s">
        <v>391</v>
      </c>
      <c r="B399" s="8" t="s">
        <v>392</v>
      </c>
      <c r="C399" s="9">
        <v>100</v>
      </c>
      <c r="D399" s="8">
        <v>22.46</v>
      </c>
      <c r="E399" s="8">
        <v>9.98</v>
      </c>
      <c r="F399" s="8">
        <v>0.61</v>
      </c>
      <c r="G399" s="5">
        <v>182</v>
      </c>
      <c r="H399" s="8">
        <v>7.0000000000000007E-2</v>
      </c>
      <c r="I399" s="8">
        <v>0</v>
      </c>
      <c r="J399" s="8">
        <v>11.7</v>
      </c>
      <c r="K399" s="11">
        <v>0</v>
      </c>
      <c r="L399" s="8">
        <v>11.49</v>
      </c>
      <c r="M399" s="8">
        <v>143.18</v>
      </c>
      <c r="N399" s="8">
        <v>22.37</v>
      </c>
      <c r="O399" s="8">
        <v>2.64</v>
      </c>
    </row>
    <row r="400" spans="1:18">
      <c r="A400" s="8" t="s">
        <v>391</v>
      </c>
      <c r="B400" s="8" t="s">
        <v>392</v>
      </c>
      <c r="C400" s="9">
        <v>70</v>
      </c>
      <c r="D400" s="8">
        <v>15.72</v>
      </c>
      <c r="E400" s="8">
        <v>6.99</v>
      </c>
      <c r="F400" s="8">
        <v>0.43</v>
      </c>
      <c r="G400" s="5">
        <v>127</v>
      </c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>
      <c r="A401" s="8" t="s">
        <v>18</v>
      </c>
      <c r="B401" s="8" t="s">
        <v>393</v>
      </c>
      <c r="C401" s="9">
        <v>100</v>
      </c>
      <c r="D401" s="8">
        <v>11.22</v>
      </c>
      <c r="E401" s="8">
        <v>28.42</v>
      </c>
      <c r="F401" s="8">
        <v>1.7</v>
      </c>
      <c r="G401" s="5">
        <v>307</v>
      </c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>
      <c r="A402" s="14"/>
      <c r="B402" s="15" t="s">
        <v>394</v>
      </c>
      <c r="C402" s="16"/>
      <c r="D402" s="14"/>
      <c r="E402" s="14"/>
      <c r="F402" s="14"/>
      <c r="G402" s="15"/>
      <c r="H402" s="15" t="s">
        <v>10</v>
      </c>
      <c r="I402" s="15" t="s">
        <v>11</v>
      </c>
      <c r="J402" s="15" t="s">
        <v>12</v>
      </c>
      <c r="K402" s="55" t="s">
        <v>13</v>
      </c>
      <c r="L402" s="15" t="s">
        <v>14</v>
      </c>
      <c r="M402" s="15" t="s">
        <v>15</v>
      </c>
      <c r="N402" s="15" t="s">
        <v>16</v>
      </c>
      <c r="O402" s="15" t="s">
        <v>17</v>
      </c>
      <c r="P402" s="13"/>
      <c r="Q402" s="13"/>
      <c r="R402" s="13"/>
    </row>
    <row r="403" spans="1:18">
      <c r="A403" s="19"/>
      <c r="B403" s="20"/>
      <c r="C403" s="18"/>
      <c r="D403" s="19"/>
      <c r="E403" s="19"/>
      <c r="F403" s="19"/>
      <c r="G403" s="20"/>
      <c r="H403" s="20"/>
      <c r="I403" s="20"/>
      <c r="J403" s="20"/>
      <c r="K403" s="81"/>
      <c r="L403" s="20"/>
      <c r="M403" s="20"/>
      <c r="N403" s="20"/>
      <c r="O403" s="20"/>
      <c r="P403" s="24"/>
      <c r="Q403" s="24"/>
      <c r="R403" s="24"/>
    </row>
    <row r="404" spans="1:18">
      <c r="A404" s="19" t="s">
        <v>395</v>
      </c>
      <c r="B404" s="19" t="s">
        <v>396</v>
      </c>
      <c r="C404" s="18">
        <v>100</v>
      </c>
      <c r="D404" s="19">
        <v>18.3</v>
      </c>
      <c r="E404" s="19">
        <v>1.2</v>
      </c>
      <c r="F404" s="19">
        <v>0</v>
      </c>
      <c r="G404" s="19">
        <v>84</v>
      </c>
      <c r="H404" s="19">
        <v>0.13</v>
      </c>
      <c r="I404" s="19">
        <v>1</v>
      </c>
      <c r="J404" s="19">
        <v>12</v>
      </c>
      <c r="K404" s="21">
        <v>0.4</v>
      </c>
      <c r="L404" s="19">
        <v>48.8</v>
      </c>
      <c r="M404" s="19">
        <v>292.8</v>
      </c>
      <c r="N404" s="19">
        <v>67.099999999999994</v>
      </c>
      <c r="O404" s="19">
        <v>1</v>
      </c>
      <c r="P404" s="24"/>
      <c r="Q404" s="24"/>
      <c r="R404" s="24"/>
    </row>
    <row r="405" spans="1:18">
      <c r="A405" s="19" t="s">
        <v>18</v>
      </c>
      <c r="B405" s="19" t="s">
        <v>397</v>
      </c>
      <c r="C405" s="18">
        <v>100</v>
      </c>
      <c r="D405" s="19">
        <v>17.399999999999999</v>
      </c>
      <c r="E405" s="19">
        <v>7.5</v>
      </c>
      <c r="F405" s="19">
        <v>3.43</v>
      </c>
      <c r="G405" s="20">
        <v>150</v>
      </c>
      <c r="H405" s="19"/>
      <c r="I405" s="19"/>
      <c r="J405" s="19"/>
      <c r="K405" s="21"/>
      <c r="L405" s="19"/>
      <c r="M405" s="19"/>
      <c r="N405" s="19"/>
      <c r="O405" s="19"/>
      <c r="P405" s="24"/>
      <c r="Q405" s="24"/>
      <c r="R405" s="24"/>
    </row>
    <row r="406" spans="1:18">
      <c r="A406" s="19" t="s">
        <v>18</v>
      </c>
      <c r="B406" s="19" t="s">
        <v>397</v>
      </c>
      <c r="C406" s="18">
        <v>80</v>
      </c>
      <c r="D406" s="19">
        <v>13.9</v>
      </c>
      <c r="E406" s="19">
        <v>6</v>
      </c>
      <c r="F406" s="19">
        <v>2.74</v>
      </c>
      <c r="G406" s="20">
        <v>120</v>
      </c>
      <c r="H406" s="8"/>
      <c r="I406" s="8"/>
      <c r="J406" s="8"/>
      <c r="K406" s="11"/>
      <c r="L406" s="8"/>
      <c r="M406" s="8"/>
      <c r="N406" s="8"/>
      <c r="O406" s="8"/>
    </row>
    <row r="407" spans="1:18">
      <c r="A407" s="8" t="s">
        <v>18</v>
      </c>
      <c r="B407" s="8" t="s">
        <v>398</v>
      </c>
      <c r="C407" s="9">
        <v>50</v>
      </c>
      <c r="D407" s="8">
        <v>6</v>
      </c>
      <c r="E407" s="8">
        <v>3.7</v>
      </c>
      <c r="F407" s="8">
        <v>7.3</v>
      </c>
      <c r="G407" s="5">
        <v>85</v>
      </c>
      <c r="H407" s="8"/>
      <c r="I407" s="8"/>
      <c r="J407" s="8"/>
      <c r="K407" s="11"/>
      <c r="L407" s="8"/>
      <c r="M407" s="8"/>
      <c r="N407" s="8"/>
      <c r="O407" s="8"/>
    </row>
    <row r="408" spans="1:18">
      <c r="A408" s="8" t="s">
        <v>18</v>
      </c>
      <c r="B408" s="8" t="s">
        <v>398</v>
      </c>
      <c r="C408" s="9">
        <v>75</v>
      </c>
      <c r="D408" s="8">
        <v>9</v>
      </c>
      <c r="E408" s="8">
        <v>5.5</v>
      </c>
      <c r="F408" s="8">
        <v>10.9</v>
      </c>
      <c r="G408" s="5">
        <v>127</v>
      </c>
      <c r="H408" s="8"/>
      <c r="I408" s="8"/>
      <c r="J408" s="8"/>
      <c r="K408" s="11"/>
      <c r="L408" s="8"/>
      <c r="M408" s="8"/>
      <c r="N408" s="8"/>
      <c r="O408" s="8"/>
    </row>
    <row r="409" spans="1:18">
      <c r="A409" s="8" t="s">
        <v>18</v>
      </c>
      <c r="B409" s="8" t="s">
        <v>399</v>
      </c>
      <c r="C409" s="9">
        <v>90</v>
      </c>
      <c r="D409" s="8">
        <v>8.4</v>
      </c>
      <c r="E409" s="8">
        <v>11.5</v>
      </c>
      <c r="F409" s="8">
        <v>16.7</v>
      </c>
      <c r="G409" s="5">
        <v>200</v>
      </c>
      <c r="H409" s="8">
        <v>0.06</v>
      </c>
      <c r="I409" s="8">
        <v>3.15</v>
      </c>
      <c r="J409" s="8">
        <v>26.4</v>
      </c>
      <c r="K409" s="11">
        <v>0</v>
      </c>
      <c r="L409" s="8">
        <v>102.6</v>
      </c>
      <c r="M409" s="8">
        <v>164.6</v>
      </c>
      <c r="N409" s="8">
        <v>46.49</v>
      </c>
      <c r="O409" s="8">
        <v>2.5499999999999998</v>
      </c>
    </row>
    <row r="410" spans="1:18">
      <c r="A410" s="8" t="s">
        <v>400</v>
      </c>
      <c r="B410" s="8" t="s">
        <v>401</v>
      </c>
      <c r="C410" s="9">
        <v>75</v>
      </c>
      <c r="D410" s="8">
        <v>8.43</v>
      </c>
      <c r="E410" s="8">
        <v>9.68</v>
      </c>
      <c r="F410" s="8">
        <v>5.36</v>
      </c>
      <c r="G410" s="5">
        <v>141</v>
      </c>
      <c r="H410" s="8"/>
      <c r="I410" s="8"/>
      <c r="J410" s="8"/>
      <c r="K410" s="11"/>
      <c r="L410" s="8"/>
      <c r="M410" s="8"/>
      <c r="N410" s="8"/>
      <c r="O410" s="8"/>
    </row>
    <row r="411" spans="1:18">
      <c r="A411" s="8" t="s">
        <v>402</v>
      </c>
      <c r="B411" s="8" t="s">
        <v>403</v>
      </c>
      <c r="C411" s="9">
        <v>75</v>
      </c>
      <c r="D411" s="8">
        <v>11.34</v>
      </c>
      <c r="E411" s="8">
        <v>7.23</v>
      </c>
      <c r="F411" s="8">
        <v>6.48</v>
      </c>
      <c r="G411" s="5">
        <v>143</v>
      </c>
      <c r="H411" s="8">
        <v>0.04</v>
      </c>
      <c r="I411" s="8">
        <v>2.1</v>
      </c>
      <c r="J411" s="8">
        <v>17.600000000000001</v>
      </c>
      <c r="K411" s="11">
        <v>0</v>
      </c>
      <c r="L411" s="8">
        <v>68.400000000000006</v>
      </c>
      <c r="M411" s="8">
        <v>109.73</v>
      </c>
      <c r="N411" s="8">
        <v>30.99</v>
      </c>
      <c r="O411" s="8">
        <v>1.7</v>
      </c>
    </row>
    <row r="412" spans="1:18">
      <c r="A412" s="8" t="s">
        <v>402</v>
      </c>
      <c r="B412" s="8" t="s">
        <v>403</v>
      </c>
      <c r="C412" s="9">
        <v>50</v>
      </c>
      <c r="D412" s="8">
        <v>7.56</v>
      </c>
      <c r="E412" s="8">
        <v>4.82</v>
      </c>
      <c r="F412" s="8">
        <v>4.32</v>
      </c>
      <c r="G412" s="5">
        <v>95</v>
      </c>
      <c r="H412" s="8">
        <v>0.03</v>
      </c>
      <c r="I412" s="8">
        <v>0.33</v>
      </c>
      <c r="J412" s="8">
        <v>22.6</v>
      </c>
      <c r="K412" s="11">
        <v>15.3</v>
      </c>
      <c r="L412" s="8">
        <v>18.29</v>
      </c>
      <c r="M412" s="8">
        <v>74.14</v>
      </c>
      <c r="N412" s="8">
        <v>11.37</v>
      </c>
      <c r="O412" s="8">
        <v>0.65</v>
      </c>
    </row>
    <row r="413" spans="1:18">
      <c r="A413" s="10" t="s">
        <v>404</v>
      </c>
      <c r="B413" s="8" t="s">
        <v>405</v>
      </c>
      <c r="C413" s="9" t="s">
        <v>215</v>
      </c>
      <c r="D413" s="8">
        <v>6.18</v>
      </c>
      <c r="E413" s="8">
        <v>7.44</v>
      </c>
      <c r="F413" s="8">
        <v>7.41</v>
      </c>
      <c r="G413" s="5">
        <v>92</v>
      </c>
      <c r="H413" s="8">
        <v>5.0999999999999997E-2</v>
      </c>
      <c r="I413" s="8">
        <v>0.51100000000000001</v>
      </c>
      <c r="J413" s="8">
        <v>14.05</v>
      </c>
      <c r="K413" s="8">
        <v>22.971</v>
      </c>
      <c r="L413" s="8">
        <v>33.840000000000003</v>
      </c>
      <c r="M413" s="8">
        <v>115.83</v>
      </c>
      <c r="N413" s="8">
        <v>18.690000000000001</v>
      </c>
      <c r="O413" s="8">
        <v>1.04</v>
      </c>
    </row>
    <row r="414" spans="1:18" s="13" customFormat="1" ht="31.5">
      <c r="A414" s="65" t="s">
        <v>406</v>
      </c>
      <c r="B414" s="8" t="s">
        <v>407</v>
      </c>
      <c r="C414" s="9">
        <v>100</v>
      </c>
      <c r="D414" s="8">
        <v>12.6</v>
      </c>
      <c r="E414" s="8">
        <v>6.7</v>
      </c>
      <c r="F414" s="8">
        <v>4</v>
      </c>
      <c r="G414" s="5">
        <v>126</v>
      </c>
      <c r="H414" s="8">
        <v>0.03</v>
      </c>
      <c r="I414" s="8">
        <v>0.33</v>
      </c>
      <c r="J414" s="8">
        <v>2.6</v>
      </c>
      <c r="K414" s="11">
        <v>15.25</v>
      </c>
      <c r="L414" s="8">
        <v>17.09</v>
      </c>
      <c r="M414" s="8">
        <v>72.64</v>
      </c>
      <c r="N414" s="8">
        <v>11.37</v>
      </c>
      <c r="O414" s="8">
        <v>0.65</v>
      </c>
      <c r="P414" s="1"/>
      <c r="Q414" s="1"/>
      <c r="R414" s="1"/>
    </row>
    <row r="415" spans="1:18">
      <c r="A415" s="8" t="s">
        <v>404</v>
      </c>
      <c r="B415" s="8" t="s">
        <v>408</v>
      </c>
      <c r="C415" s="9">
        <v>50</v>
      </c>
      <c r="D415" s="8">
        <v>6.13</v>
      </c>
      <c r="E415" s="8">
        <v>3.84</v>
      </c>
      <c r="F415" s="8">
        <v>7.34</v>
      </c>
      <c r="G415" s="5">
        <v>59</v>
      </c>
      <c r="H415" s="8">
        <v>4.4999999999999998E-2</v>
      </c>
      <c r="I415" s="8">
        <v>0.5</v>
      </c>
      <c r="J415" s="8">
        <v>3.9</v>
      </c>
      <c r="K415" s="11">
        <v>22.9</v>
      </c>
      <c r="L415" s="8">
        <v>25.64</v>
      </c>
      <c r="M415" s="8">
        <v>108.96</v>
      </c>
      <c r="N415" s="8">
        <v>17.100000000000001</v>
      </c>
      <c r="O415" s="8">
        <v>0.98</v>
      </c>
    </row>
    <row r="416" spans="1:18">
      <c r="A416" s="8" t="s">
        <v>404</v>
      </c>
      <c r="B416" s="8" t="s">
        <v>409</v>
      </c>
      <c r="C416" s="9">
        <v>75</v>
      </c>
      <c r="D416" s="8">
        <v>9.1999999999999993</v>
      </c>
      <c r="E416" s="8">
        <v>5.76</v>
      </c>
      <c r="F416" s="8">
        <v>11</v>
      </c>
      <c r="G416" s="5">
        <v>89</v>
      </c>
      <c r="H416" s="8">
        <v>0.04</v>
      </c>
      <c r="I416" s="8">
        <v>0.4</v>
      </c>
      <c r="J416" s="8">
        <v>3.12</v>
      </c>
      <c r="K416" s="11">
        <v>18.3</v>
      </c>
      <c r="L416" s="8">
        <v>20.51</v>
      </c>
      <c r="M416" s="8">
        <v>87.17</v>
      </c>
      <c r="N416" s="8">
        <v>13.65</v>
      </c>
      <c r="O416" s="8">
        <v>0.78</v>
      </c>
    </row>
    <row r="417" spans="1:18">
      <c r="A417" s="8" t="s">
        <v>404</v>
      </c>
      <c r="B417" s="8" t="s">
        <v>410</v>
      </c>
      <c r="C417" s="9">
        <v>60</v>
      </c>
      <c r="D417" s="8">
        <v>7.36</v>
      </c>
      <c r="E417" s="8">
        <v>4.6100000000000003</v>
      </c>
      <c r="F417" s="8">
        <v>8.81</v>
      </c>
      <c r="G417" s="5">
        <v>71</v>
      </c>
      <c r="H417" s="8">
        <v>0.06</v>
      </c>
      <c r="I417" s="8">
        <v>1.25</v>
      </c>
      <c r="J417" s="8">
        <v>14.6</v>
      </c>
      <c r="K417" s="11">
        <v>2.7</v>
      </c>
      <c r="L417" s="8">
        <v>43.78</v>
      </c>
      <c r="M417" s="8">
        <v>94.7</v>
      </c>
      <c r="N417" s="8">
        <v>17.809999999999999</v>
      </c>
      <c r="O417" s="8">
        <v>0.56000000000000005</v>
      </c>
    </row>
    <row r="418" spans="1:18">
      <c r="A418" s="8" t="s">
        <v>404</v>
      </c>
      <c r="B418" s="8" t="s">
        <v>411</v>
      </c>
      <c r="C418" s="9">
        <v>75</v>
      </c>
      <c r="D418" s="8">
        <v>11.1</v>
      </c>
      <c r="E418" s="8">
        <v>9</v>
      </c>
      <c r="F418" s="8">
        <v>10</v>
      </c>
      <c r="G418" s="5">
        <v>163</v>
      </c>
      <c r="H418" s="8"/>
      <c r="I418" s="8"/>
      <c r="J418" s="8"/>
      <c r="K418" s="11"/>
      <c r="L418" s="8"/>
      <c r="M418" s="8"/>
      <c r="N418" s="8"/>
      <c r="O418" s="8"/>
    </row>
    <row r="419" spans="1:18">
      <c r="A419" s="8" t="s">
        <v>412</v>
      </c>
      <c r="B419" s="10" t="s">
        <v>413</v>
      </c>
      <c r="C419" s="9" t="s">
        <v>307</v>
      </c>
      <c r="D419" s="8">
        <v>7.93</v>
      </c>
      <c r="E419" s="8">
        <v>6.58</v>
      </c>
      <c r="F419" s="8">
        <v>9.41</v>
      </c>
      <c r="G419" s="5">
        <v>129</v>
      </c>
      <c r="H419" s="8">
        <v>0.05</v>
      </c>
      <c r="I419" s="8">
        <v>0.56999999999999995</v>
      </c>
      <c r="J419" s="8">
        <v>12.25</v>
      </c>
      <c r="K419" s="11">
        <v>15.43</v>
      </c>
      <c r="L419" s="8">
        <v>22.89</v>
      </c>
      <c r="M419" s="8">
        <v>63.1</v>
      </c>
      <c r="N419" s="8">
        <v>10.5</v>
      </c>
      <c r="O419" s="8">
        <v>0.5</v>
      </c>
    </row>
    <row r="420" spans="1:18">
      <c r="A420" s="8" t="s">
        <v>18</v>
      </c>
      <c r="B420" s="8" t="s">
        <v>414</v>
      </c>
      <c r="C420" s="9">
        <v>50</v>
      </c>
      <c r="D420" s="8">
        <v>10</v>
      </c>
      <c r="E420" s="8">
        <v>5.8</v>
      </c>
      <c r="F420" s="8">
        <v>5.3</v>
      </c>
      <c r="G420" s="5">
        <v>95</v>
      </c>
      <c r="H420" s="8">
        <v>0.08</v>
      </c>
      <c r="I420" s="8">
        <v>0.86</v>
      </c>
      <c r="J420" s="8">
        <v>18.38</v>
      </c>
      <c r="K420" s="11">
        <v>23.15</v>
      </c>
      <c r="L420" s="8">
        <v>34.340000000000003</v>
      </c>
      <c r="M420" s="8">
        <v>94.65</v>
      </c>
      <c r="N420" s="8">
        <v>15.75</v>
      </c>
      <c r="O420" s="8">
        <v>0.75</v>
      </c>
    </row>
    <row r="421" spans="1:18">
      <c r="A421" s="8" t="s">
        <v>18</v>
      </c>
      <c r="B421" s="8" t="s">
        <v>414</v>
      </c>
      <c r="C421" s="9">
        <v>75</v>
      </c>
      <c r="D421" s="8">
        <v>13.9</v>
      </c>
      <c r="E421" s="8">
        <v>6.72</v>
      </c>
      <c r="F421" s="8">
        <v>7.15</v>
      </c>
      <c r="G421" s="5">
        <v>143</v>
      </c>
      <c r="H421" s="8">
        <v>0.06</v>
      </c>
      <c r="I421" s="8">
        <v>0.69</v>
      </c>
      <c r="J421" s="8">
        <v>14.7</v>
      </c>
      <c r="K421" s="11">
        <v>18.52</v>
      </c>
      <c r="L421" s="8">
        <v>27.47</v>
      </c>
      <c r="M421" s="8">
        <v>75.72</v>
      </c>
      <c r="N421" s="8">
        <v>12.6</v>
      </c>
      <c r="O421" s="8">
        <v>0.6</v>
      </c>
    </row>
    <row r="422" spans="1:18">
      <c r="A422" s="8" t="s">
        <v>18</v>
      </c>
      <c r="B422" s="8" t="s">
        <v>414</v>
      </c>
      <c r="C422" s="9">
        <v>60</v>
      </c>
      <c r="D422" s="8">
        <v>12</v>
      </c>
      <c r="E422" s="8">
        <v>6.96</v>
      </c>
      <c r="F422" s="8">
        <v>6.36</v>
      </c>
      <c r="G422" s="5">
        <v>114</v>
      </c>
      <c r="H422" s="8"/>
      <c r="I422" s="8"/>
      <c r="J422" s="8"/>
      <c r="K422" s="11"/>
      <c r="L422" s="8"/>
      <c r="M422" s="8"/>
      <c r="N422" s="8"/>
      <c r="O422" s="8"/>
    </row>
    <row r="423" spans="1:18">
      <c r="A423" s="8" t="s">
        <v>415</v>
      </c>
      <c r="B423" s="8" t="s">
        <v>416</v>
      </c>
      <c r="C423" s="9"/>
      <c r="D423" s="8"/>
      <c r="E423" s="8"/>
      <c r="F423" s="8"/>
      <c r="G423" s="5"/>
      <c r="H423" s="14"/>
      <c r="I423" s="14"/>
      <c r="J423" s="14"/>
      <c r="K423" s="17"/>
      <c r="L423" s="14"/>
      <c r="M423" s="14"/>
      <c r="N423" s="14"/>
      <c r="O423" s="14"/>
      <c r="P423" s="13"/>
      <c r="Q423" s="13"/>
      <c r="R423" s="13"/>
    </row>
    <row r="424" spans="1:18">
      <c r="A424" s="14"/>
      <c r="B424" s="14"/>
      <c r="C424" s="16"/>
      <c r="D424" s="14"/>
      <c r="E424" s="14"/>
      <c r="F424" s="14"/>
      <c r="G424" s="15"/>
      <c r="H424" s="8"/>
      <c r="I424" s="8"/>
      <c r="J424" s="8"/>
      <c r="K424" s="11"/>
      <c r="L424" s="8"/>
      <c r="M424" s="8"/>
      <c r="N424" s="8"/>
      <c r="O424" s="8"/>
    </row>
    <row r="425" spans="1:18">
      <c r="A425" s="8" t="s">
        <v>417</v>
      </c>
      <c r="B425" s="8" t="s">
        <v>1092</v>
      </c>
      <c r="C425" s="16">
        <v>50</v>
      </c>
      <c r="D425" s="14">
        <v>6.42</v>
      </c>
      <c r="E425" s="14">
        <v>0.36</v>
      </c>
      <c r="F425" s="14">
        <v>5.81</v>
      </c>
      <c r="G425" s="15">
        <v>79</v>
      </c>
      <c r="H425" s="8"/>
      <c r="I425" s="8"/>
      <c r="J425" s="8"/>
      <c r="K425" s="11"/>
      <c r="L425" s="8"/>
      <c r="M425" s="8"/>
      <c r="N425" s="8"/>
      <c r="O425" s="8"/>
    </row>
    <row r="426" spans="1:18">
      <c r="A426" s="8" t="s">
        <v>417</v>
      </c>
      <c r="B426" s="8" t="s">
        <v>418</v>
      </c>
      <c r="C426" s="9">
        <v>40</v>
      </c>
      <c r="D426" s="8">
        <v>5.08</v>
      </c>
      <c r="E426" s="8">
        <v>4.5999999999999996</v>
      </c>
      <c r="F426" s="8">
        <v>0.28000000000000003</v>
      </c>
      <c r="G426" s="5">
        <v>63</v>
      </c>
      <c r="H426" s="8">
        <v>0</v>
      </c>
      <c r="I426" s="8">
        <v>0</v>
      </c>
      <c r="J426" s="8">
        <v>12</v>
      </c>
      <c r="K426" s="11">
        <v>0.03</v>
      </c>
      <c r="L426" s="8">
        <v>0.72</v>
      </c>
      <c r="M426" s="8">
        <v>0.9</v>
      </c>
      <c r="N426" s="8">
        <v>0</v>
      </c>
      <c r="O426" s="8">
        <v>0</v>
      </c>
    </row>
    <row r="427" spans="1:18">
      <c r="A427" s="8" t="s">
        <v>64</v>
      </c>
      <c r="B427" s="8" t="s">
        <v>183</v>
      </c>
      <c r="C427" s="9">
        <v>3</v>
      </c>
      <c r="D427" s="8">
        <v>0.03</v>
      </c>
      <c r="E427" s="8">
        <v>2.16</v>
      </c>
      <c r="F427" s="8">
        <v>0.04</v>
      </c>
      <c r="G427" s="5">
        <v>20</v>
      </c>
      <c r="H427" s="8">
        <v>0</v>
      </c>
      <c r="I427" s="8">
        <v>0</v>
      </c>
      <c r="J427" s="8">
        <v>20</v>
      </c>
      <c r="K427" s="11">
        <v>0.05</v>
      </c>
      <c r="L427" s="8">
        <v>1.2</v>
      </c>
      <c r="M427" s="8">
        <v>1.5</v>
      </c>
      <c r="N427" s="8">
        <v>0</v>
      </c>
      <c r="O427" s="8">
        <v>0</v>
      </c>
    </row>
    <row r="428" spans="1:18">
      <c r="A428" s="8" t="s">
        <v>64</v>
      </c>
      <c r="B428" s="8" t="s">
        <v>183</v>
      </c>
      <c r="C428" s="9">
        <v>5</v>
      </c>
      <c r="D428" s="8">
        <v>0.05</v>
      </c>
      <c r="E428" s="8">
        <v>3.6</v>
      </c>
      <c r="F428" s="8">
        <v>7.0000000000000007E-2</v>
      </c>
      <c r="G428" s="5">
        <v>33</v>
      </c>
      <c r="H428" s="8">
        <v>0</v>
      </c>
      <c r="I428" s="8">
        <v>0</v>
      </c>
      <c r="J428" s="8">
        <v>40</v>
      </c>
      <c r="K428" s="11">
        <v>0.1</v>
      </c>
      <c r="L428" s="8">
        <v>2.4</v>
      </c>
      <c r="M428" s="8">
        <v>3</v>
      </c>
      <c r="N428" s="8">
        <v>0</v>
      </c>
      <c r="O428" s="8">
        <v>0</v>
      </c>
    </row>
    <row r="429" spans="1:18">
      <c r="A429" s="8" t="s">
        <v>64</v>
      </c>
      <c r="B429" s="8" t="s">
        <v>183</v>
      </c>
      <c r="C429" s="9">
        <v>2</v>
      </c>
      <c r="D429" s="8">
        <v>0.02</v>
      </c>
      <c r="E429" s="8">
        <v>1.44</v>
      </c>
      <c r="F429" s="8">
        <v>0.03</v>
      </c>
      <c r="G429" s="5">
        <v>13</v>
      </c>
      <c r="H429" s="8"/>
      <c r="I429" s="8"/>
      <c r="J429" s="8"/>
      <c r="K429" s="11"/>
      <c r="L429" s="8"/>
      <c r="M429" s="8"/>
      <c r="N429" s="8"/>
      <c r="O429" s="8"/>
    </row>
    <row r="430" spans="1:18">
      <c r="A430" s="8" t="s">
        <v>64</v>
      </c>
      <c r="B430" s="8" t="s">
        <v>183</v>
      </c>
      <c r="C430" s="9">
        <v>10</v>
      </c>
      <c r="D430" s="8">
        <v>0.1</v>
      </c>
      <c r="E430" s="8">
        <v>7.2</v>
      </c>
      <c r="F430" s="8">
        <v>0.13</v>
      </c>
      <c r="G430" s="5">
        <v>66</v>
      </c>
      <c r="H430" s="8">
        <v>0</v>
      </c>
      <c r="I430" s="8">
        <v>0</v>
      </c>
      <c r="J430" s="8">
        <v>0</v>
      </c>
      <c r="K430" s="10">
        <v>0</v>
      </c>
      <c r="L430" s="8">
        <v>0</v>
      </c>
      <c r="M430" s="8">
        <v>0</v>
      </c>
      <c r="N430" s="8">
        <v>0</v>
      </c>
      <c r="O430" s="8">
        <v>0</v>
      </c>
    </row>
    <row r="431" spans="1:18">
      <c r="A431" s="8" t="s">
        <v>64</v>
      </c>
      <c r="B431" s="8" t="s">
        <v>419</v>
      </c>
      <c r="C431" s="9">
        <v>30</v>
      </c>
      <c r="D431" s="8">
        <v>5.0999999999999996</v>
      </c>
      <c r="E431" s="8">
        <v>8.6</v>
      </c>
      <c r="F431" s="8">
        <v>0.24</v>
      </c>
      <c r="G431" s="5">
        <v>98</v>
      </c>
      <c r="H431" s="8">
        <v>0</v>
      </c>
      <c r="I431" s="8">
        <v>0</v>
      </c>
      <c r="J431" s="8">
        <v>0</v>
      </c>
      <c r="K431" s="10">
        <v>0</v>
      </c>
      <c r="L431" s="8">
        <v>0</v>
      </c>
      <c r="M431" s="8">
        <v>0</v>
      </c>
      <c r="N431" s="8">
        <v>0</v>
      </c>
      <c r="O431" s="8">
        <v>0</v>
      </c>
    </row>
    <row r="432" spans="1:18">
      <c r="A432" s="8" t="s">
        <v>69</v>
      </c>
      <c r="B432" s="8" t="s">
        <v>419</v>
      </c>
      <c r="C432" s="9">
        <v>100</v>
      </c>
      <c r="D432" s="8">
        <v>16.899999999999999</v>
      </c>
      <c r="E432" s="8">
        <v>28.6</v>
      </c>
      <c r="F432" s="8">
        <v>0.8</v>
      </c>
      <c r="G432" s="5">
        <v>328</v>
      </c>
      <c r="H432" s="8"/>
      <c r="I432" s="8"/>
      <c r="J432" s="8"/>
      <c r="K432" s="11"/>
      <c r="L432" s="8"/>
      <c r="M432" s="8"/>
      <c r="N432" s="8"/>
      <c r="O432" s="8"/>
    </row>
    <row r="433" spans="1:18">
      <c r="A433" s="8"/>
      <c r="B433" s="8" t="s">
        <v>420</v>
      </c>
      <c r="C433" s="9">
        <v>15</v>
      </c>
      <c r="D433" s="8">
        <v>3.48</v>
      </c>
      <c r="E433" s="8">
        <v>4.43</v>
      </c>
      <c r="F433" s="8">
        <v>0</v>
      </c>
      <c r="G433" s="5">
        <v>54</v>
      </c>
      <c r="H433" s="8"/>
      <c r="I433" s="8"/>
      <c r="J433" s="8"/>
      <c r="K433" s="11"/>
      <c r="L433" s="8"/>
      <c r="M433" s="8"/>
      <c r="N433" s="8"/>
      <c r="O433" s="8"/>
    </row>
    <row r="434" spans="1:18" s="13" customFormat="1">
      <c r="A434" s="8"/>
      <c r="B434" s="8" t="s">
        <v>420</v>
      </c>
      <c r="C434" s="9">
        <v>40</v>
      </c>
      <c r="D434" s="8">
        <v>9.2799999999999994</v>
      </c>
      <c r="E434" s="8">
        <v>11.8</v>
      </c>
      <c r="F434" s="8">
        <v>0</v>
      </c>
      <c r="G434" s="5">
        <v>144</v>
      </c>
      <c r="H434" s="8"/>
      <c r="I434" s="8"/>
      <c r="J434" s="8"/>
      <c r="K434" s="11"/>
      <c r="L434" s="8"/>
      <c r="M434" s="8"/>
      <c r="N434" s="8"/>
      <c r="O434" s="8"/>
      <c r="P434" s="1"/>
      <c r="Q434" s="1"/>
      <c r="R434" s="1"/>
    </row>
    <row r="435" spans="1:18">
      <c r="A435" s="8"/>
      <c r="B435" s="8" t="s">
        <v>420</v>
      </c>
      <c r="C435" s="9">
        <v>10</v>
      </c>
      <c r="D435" s="8">
        <v>2.3199999999999998</v>
      </c>
      <c r="E435" s="8">
        <v>2.95</v>
      </c>
      <c r="F435" s="8">
        <v>0</v>
      </c>
      <c r="G435" s="5">
        <v>36</v>
      </c>
      <c r="H435" s="8">
        <v>7.4999999999999997E-2</v>
      </c>
      <c r="I435" s="8">
        <v>0.11</v>
      </c>
      <c r="J435" s="8">
        <v>39</v>
      </c>
      <c r="K435" s="11">
        <v>25.5</v>
      </c>
      <c r="L435" s="8">
        <v>132</v>
      </c>
      <c r="M435" s="8">
        <v>75</v>
      </c>
      <c r="N435" s="8">
        <v>5.25</v>
      </c>
      <c r="O435" s="8">
        <v>0.15</v>
      </c>
    </row>
    <row r="436" spans="1:18">
      <c r="A436" s="8"/>
      <c r="B436" s="8" t="s">
        <v>421</v>
      </c>
      <c r="C436" s="9">
        <v>15</v>
      </c>
      <c r="D436" s="8">
        <v>3.48</v>
      </c>
      <c r="E436" s="8">
        <v>4.43</v>
      </c>
      <c r="F436" s="8">
        <v>0</v>
      </c>
      <c r="G436" s="5">
        <v>54</v>
      </c>
      <c r="H436" s="8">
        <v>0.05</v>
      </c>
      <c r="I436" s="8">
        <v>7.0000000000000007E-2</v>
      </c>
      <c r="J436" s="8">
        <v>26</v>
      </c>
      <c r="K436" s="11">
        <v>17</v>
      </c>
      <c r="L436" s="8">
        <v>88</v>
      </c>
      <c r="M436" s="8">
        <v>50</v>
      </c>
      <c r="N436" s="8">
        <v>3.5</v>
      </c>
      <c r="O436" s="8">
        <v>0.1</v>
      </c>
    </row>
    <row r="437" spans="1:18">
      <c r="A437" s="8"/>
      <c r="B437" s="8" t="s">
        <v>421</v>
      </c>
      <c r="C437" s="9">
        <v>10</v>
      </c>
      <c r="D437" s="8">
        <v>2.3199999999999998</v>
      </c>
      <c r="E437" s="8">
        <v>2.95</v>
      </c>
      <c r="F437" s="8">
        <v>0</v>
      </c>
      <c r="G437" s="5">
        <v>36</v>
      </c>
      <c r="H437" s="8">
        <v>0.1</v>
      </c>
      <c r="I437" s="8">
        <v>0.14000000000000001</v>
      </c>
      <c r="J437" s="8">
        <v>52</v>
      </c>
      <c r="K437" s="11">
        <v>34</v>
      </c>
      <c r="L437" s="8">
        <v>176</v>
      </c>
      <c r="M437" s="8">
        <v>100</v>
      </c>
      <c r="N437" s="8">
        <v>7</v>
      </c>
      <c r="O437" s="8">
        <v>0.2</v>
      </c>
    </row>
    <row r="438" spans="1:18">
      <c r="A438" s="8" t="s">
        <v>422</v>
      </c>
      <c r="B438" s="8" t="s">
        <v>421</v>
      </c>
      <c r="C438" s="9">
        <v>20</v>
      </c>
      <c r="D438" s="8">
        <v>4.6399999999999997</v>
      </c>
      <c r="E438" s="8">
        <v>5.9</v>
      </c>
      <c r="F438" s="8">
        <v>0</v>
      </c>
      <c r="G438" s="5">
        <v>72</v>
      </c>
      <c r="H438" s="8">
        <v>0.15</v>
      </c>
      <c r="I438" s="8">
        <v>0.21</v>
      </c>
      <c r="J438" s="8">
        <v>78</v>
      </c>
      <c r="K438" s="11">
        <v>51</v>
      </c>
      <c r="L438" s="8">
        <v>264</v>
      </c>
      <c r="M438" s="8">
        <v>150</v>
      </c>
      <c r="N438" s="8">
        <v>10.5</v>
      </c>
      <c r="O438" s="8">
        <v>0.3</v>
      </c>
    </row>
    <row r="439" spans="1:18">
      <c r="A439" s="8" t="s">
        <v>64</v>
      </c>
      <c r="B439" s="8" t="s">
        <v>421</v>
      </c>
      <c r="C439" s="9">
        <v>30</v>
      </c>
      <c r="D439" s="8">
        <v>6.96</v>
      </c>
      <c r="E439" s="8">
        <v>8.85</v>
      </c>
      <c r="F439" s="8">
        <v>0</v>
      </c>
      <c r="G439" s="5">
        <v>108</v>
      </c>
      <c r="H439" s="8">
        <v>0</v>
      </c>
      <c r="I439" s="8">
        <v>0</v>
      </c>
      <c r="J439" s="8">
        <v>0.52</v>
      </c>
      <c r="K439" s="11">
        <v>0</v>
      </c>
      <c r="L439" s="8">
        <v>2.4</v>
      </c>
      <c r="M439" s="8">
        <v>53.6</v>
      </c>
      <c r="N439" s="8">
        <v>7</v>
      </c>
      <c r="O439" s="8">
        <v>0</v>
      </c>
    </row>
    <row r="440" spans="1:18">
      <c r="A440" s="8" t="s">
        <v>69</v>
      </c>
      <c r="B440" s="8" t="s">
        <v>423</v>
      </c>
      <c r="C440" s="9">
        <v>20</v>
      </c>
      <c r="D440" s="8">
        <v>4.5199999999999996</v>
      </c>
      <c r="E440" s="8">
        <v>4.18</v>
      </c>
      <c r="F440" s="8">
        <v>0</v>
      </c>
      <c r="G440" s="5">
        <v>56</v>
      </c>
      <c r="H440" s="8">
        <v>0</v>
      </c>
      <c r="I440" s="8">
        <v>0</v>
      </c>
      <c r="J440" s="8">
        <v>0.78</v>
      </c>
      <c r="K440" s="11">
        <v>0</v>
      </c>
      <c r="L440" s="8">
        <v>3.6</v>
      </c>
      <c r="M440" s="8">
        <v>80.400000000000006</v>
      </c>
      <c r="N440" s="8">
        <v>10.5</v>
      </c>
      <c r="O440" s="8">
        <v>0</v>
      </c>
    </row>
    <row r="441" spans="1:18" s="24" customFormat="1">
      <c r="A441" s="8" t="s">
        <v>69</v>
      </c>
      <c r="B441" s="8" t="s">
        <v>423</v>
      </c>
      <c r="C441" s="9">
        <v>30</v>
      </c>
      <c r="D441" s="8">
        <v>6.78</v>
      </c>
      <c r="E441" s="8">
        <v>6.27</v>
      </c>
      <c r="F441" s="8">
        <v>0</v>
      </c>
      <c r="G441" s="5">
        <v>84</v>
      </c>
      <c r="H441" s="8">
        <v>0.02</v>
      </c>
      <c r="I441" s="8">
        <v>1</v>
      </c>
      <c r="J441" s="8">
        <v>0</v>
      </c>
      <c r="K441" s="11">
        <v>0.02</v>
      </c>
      <c r="L441" s="8">
        <v>2</v>
      </c>
      <c r="M441" s="8">
        <v>6.2</v>
      </c>
      <c r="N441" s="8">
        <v>2.1</v>
      </c>
      <c r="O441" s="8">
        <v>7.0000000000000007E-2</v>
      </c>
      <c r="P441" s="1"/>
      <c r="Q441" s="1"/>
      <c r="R441" s="1"/>
    </row>
    <row r="442" spans="1:18">
      <c r="A442" s="8"/>
      <c r="B442" s="8" t="s">
        <v>424</v>
      </c>
      <c r="C442" s="9">
        <v>10</v>
      </c>
      <c r="D442" s="8">
        <v>0.31</v>
      </c>
      <c r="E442" s="8">
        <v>0.02</v>
      </c>
      <c r="F442" s="8">
        <v>0.65</v>
      </c>
      <c r="G442" s="5">
        <v>4</v>
      </c>
      <c r="H442" s="8"/>
      <c r="I442" s="8"/>
      <c r="J442" s="8"/>
      <c r="K442" s="11"/>
      <c r="L442" s="8"/>
      <c r="M442" s="8"/>
      <c r="N442" s="8"/>
      <c r="O442" s="8"/>
    </row>
    <row r="443" spans="1:18">
      <c r="A443" s="14"/>
      <c r="B443" s="15" t="s">
        <v>425</v>
      </c>
      <c r="C443" s="16"/>
      <c r="D443" s="14"/>
      <c r="E443" s="14"/>
      <c r="F443" s="14"/>
      <c r="G443" s="15"/>
      <c r="H443" s="14"/>
      <c r="I443" s="14"/>
      <c r="J443" s="14"/>
      <c r="K443" s="17"/>
      <c r="L443" s="14"/>
      <c r="M443" s="14"/>
      <c r="N443" s="14"/>
      <c r="O443" s="14"/>
      <c r="P443" s="13"/>
      <c r="Q443" s="13"/>
      <c r="R443" s="13"/>
    </row>
    <row r="444" spans="1:18">
      <c r="A444" s="8" t="s">
        <v>18</v>
      </c>
      <c r="B444" s="8" t="s">
        <v>426</v>
      </c>
      <c r="C444" s="9" t="s">
        <v>187</v>
      </c>
      <c r="D444" s="8">
        <v>11</v>
      </c>
      <c r="E444" s="8">
        <v>18</v>
      </c>
      <c r="F444" s="8">
        <v>6</v>
      </c>
      <c r="G444" s="5">
        <v>229</v>
      </c>
      <c r="H444" s="8"/>
      <c r="I444" s="8"/>
      <c r="J444" s="8"/>
      <c r="K444" s="11"/>
      <c r="L444" s="8"/>
      <c r="M444" s="8"/>
      <c r="N444" s="8"/>
      <c r="O444" s="8"/>
    </row>
    <row r="445" spans="1:18">
      <c r="A445" s="8" t="s">
        <v>427</v>
      </c>
      <c r="B445" s="8" t="s">
        <v>428</v>
      </c>
      <c r="C445" s="9" t="s">
        <v>429</v>
      </c>
      <c r="D445" s="8">
        <v>15.2</v>
      </c>
      <c r="E445" s="8">
        <v>21.5</v>
      </c>
      <c r="F445" s="8">
        <v>2.06</v>
      </c>
      <c r="G445" s="5">
        <v>262</v>
      </c>
      <c r="H445" s="8"/>
      <c r="I445" s="8"/>
      <c r="J445" s="8"/>
      <c r="K445" s="11"/>
      <c r="L445" s="8"/>
      <c r="M445" s="8"/>
      <c r="N445" s="8"/>
      <c r="O445" s="8"/>
    </row>
    <row r="446" spans="1:18">
      <c r="A446" s="8" t="s">
        <v>427</v>
      </c>
      <c r="B446" s="8" t="s">
        <v>428</v>
      </c>
      <c r="C446" s="9" t="s">
        <v>430</v>
      </c>
      <c r="D446" s="8"/>
      <c r="E446" s="8"/>
      <c r="F446" s="8"/>
      <c r="G446" s="5"/>
      <c r="H446" s="8">
        <v>0.04</v>
      </c>
      <c r="I446" s="8">
        <v>0.13</v>
      </c>
      <c r="J446" s="8">
        <v>125.2</v>
      </c>
      <c r="K446" s="11">
        <v>55.55</v>
      </c>
      <c r="L446" s="8">
        <v>103.4</v>
      </c>
      <c r="M446" s="8">
        <v>124.4</v>
      </c>
      <c r="N446" s="8">
        <v>8.73</v>
      </c>
      <c r="O446" s="8">
        <v>1.1000000000000001</v>
      </c>
    </row>
    <row r="447" spans="1:18">
      <c r="A447" s="8"/>
      <c r="B447" s="8" t="s">
        <v>431</v>
      </c>
      <c r="C447" s="9">
        <v>55</v>
      </c>
      <c r="D447" s="8">
        <v>7.12</v>
      </c>
      <c r="E447" s="33">
        <v>8.17</v>
      </c>
      <c r="F447" s="8">
        <v>1.1299999999999999</v>
      </c>
      <c r="G447" s="5">
        <v>106</v>
      </c>
      <c r="H447" s="8">
        <v>0.04</v>
      </c>
      <c r="I447" s="8">
        <v>0.13</v>
      </c>
      <c r="J447" s="8">
        <v>145.19999999999999</v>
      </c>
      <c r="K447" s="11">
        <v>55.6</v>
      </c>
      <c r="L447" s="8">
        <v>104.6</v>
      </c>
      <c r="M447" s="8">
        <v>124.9</v>
      </c>
      <c r="N447" s="8">
        <v>8.73</v>
      </c>
      <c r="O447" s="8">
        <v>1.1000000000000001</v>
      </c>
    </row>
    <row r="448" spans="1:18">
      <c r="A448" s="8"/>
      <c r="B448" s="8" t="s">
        <v>432</v>
      </c>
      <c r="C448" s="9" t="s">
        <v>433</v>
      </c>
      <c r="D448" s="8">
        <v>7.17</v>
      </c>
      <c r="E448" s="8">
        <v>11.77</v>
      </c>
      <c r="F448" s="8">
        <v>1.2</v>
      </c>
      <c r="G448" s="5">
        <v>139</v>
      </c>
      <c r="H448" s="8"/>
      <c r="I448" s="8"/>
      <c r="J448" s="8"/>
      <c r="K448" s="11"/>
      <c r="L448" s="8"/>
      <c r="M448" s="8"/>
      <c r="N448" s="8"/>
      <c r="O448" s="8"/>
    </row>
    <row r="449" spans="1:18">
      <c r="A449" s="8"/>
      <c r="B449" s="8" t="s">
        <v>431</v>
      </c>
      <c r="C449" s="9">
        <v>100</v>
      </c>
      <c r="D449" s="8">
        <v>12.4</v>
      </c>
      <c r="E449" s="8">
        <v>18.600000000000001</v>
      </c>
      <c r="F449" s="8">
        <v>1.8</v>
      </c>
      <c r="G449" s="5">
        <v>227</v>
      </c>
      <c r="H449" s="19">
        <v>0.09</v>
      </c>
      <c r="I449" s="19">
        <v>1</v>
      </c>
      <c r="J449" s="19">
        <v>309</v>
      </c>
      <c r="K449" s="82">
        <v>3.8</v>
      </c>
      <c r="L449" s="19">
        <v>111.6</v>
      </c>
      <c r="M449" s="19">
        <v>250</v>
      </c>
      <c r="N449" s="19">
        <v>19.100000000000001</v>
      </c>
      <c r="O449" s="19">
        <v>2.8</v>
      </c>
      <c r="P449" s="24"/>
      <c r="Q449" s="24"/>
      <c r="R449" s="24"/>
    </row>
    <row r="450" spans="1:18">
      <c r="A450" s="19" t="s">
        <v>434</v>
      </c>
      <c r="B450" s="19" t="s">
        <v>435</v>
      </c>
      <c r="C450" s="18" t="s">
        <v>436</v>
      </c>
      <c r="D450" s="19">
        <v>15</v>
      </c>
      <c r="E450" s="19">
        <v>23</v>
      </c>
      <c r="F450" s="19">
        <v>3</v>
      </c>
      <c r="G450" s="20">
        <v>278</v>
      </c>
      <c r="H450" s="8">
        <v>1.0999999999999999E-2</v>
      </c>
      <c r="I450" s="8">
        <v>0.28000000000000003</v>
      </c>
      <c r="J450" s="8">
        <v>295</v>
      </c>
      <c r="K450" s="11">
        <v>0.42</v>
      </c>
      <c r="L450" s="8">
        <v>107.9</v>
      </c>
      <c r="M450" s="8">
        <v>238.3</v>
      </c>
      <c r="N450" s="8">
        <v>17.22</v>
      </c>
      <c r="O450" s="8">
        <v>2.82</v>
      </c>
    </row>
    <row r="451" spans="1:18" s="24" customFormat="1">
      <c r="A451" s="8" t="s">
        <v>427</v>
      </c>
      <c r="B451" s="8" t="s">
        <v>428</v>
      </c>
      <c r="C451" s="9" t="s">
        <v>430</v>
      </c>
      <c r="D451" s="8">
        <v>17.399999999999999</v>
      </c>
      <c r="E451" s="8">
        <v>22.5</v>
      </c>
      <c r="F451" s="8">
        <v>2.8</v>
      </c>
      <c r="G451" s="5">
        <v>283</v>
      </c>
      <c r="H451" s="8">
        <v>9.5000000000000001E-2</v>
      </c>
      <c r="I451" s="8">
        <v>6.665</v>
      </c>
      <c r="J451" s="8">
        <v>234</v>
      </c>
      <c r="K451" s="11">
        <v>86.76</v>
      </c>
      <c r="L451" s="8">
        <v>80.97</v>
      </c>
      <c r="M451" s="8">
        <v>197.1</v>
      </c>
      <c r="N451" s="8">
        <v>15.68</v>
      </c>
      <c r="O451" s="8">
        <v>2.1749999999999998</v>
      </c>
      <c r="P451" s="1"/>
      <c r="Q451" s="1"/>
      <c r="R451" s="1"/>
    </row>
    <row r="452" spans="1:18" s="24" customFormat="1">
      <c r="A452" s="8" t="s">
        <v>437</v>
      </c>
      <c r="B452" s="8" t="s">
        <v>438</v>
      </c>
      <c r="C452" s="9" t="s">
        <v>429</v>
      </c>
      <c r="D452" s="8">
        <v>12.58</v>
      </c>
      <c r="E452" s="8">
        <v>19.8</v>
      </c>
      <c r="F452" s="8">
        <v>2.2999999999999998</v>
      </c>
      <c r="G452" s="5">
        <v>237</v>
      </c>
      <c r="H452" s="8">
        <v>0.08</v>
      </c>
      <c r="I452" s="8">
        <v>0.2</v>
      </c>
      <c r="J452" s="8">
        <v>234</v>
      </c>
      <c r="K452" s="11">
        <v>86.75</v>
      </c>
      <c r="L452" s="8">
        <v>78.52</v>
      </c>
      <c r="M452" s="8">
        <v>173.1</v>
      </c>
      <c r="N452" s="8">
        <v>12.48</v>
      </c>
      <c r="O452" s="8">
        <v>2.04</v>
      </c>
      <c r="P452" s="1"/>
      <c r="Q452" s="1"/>
      <c r="R452" s="1"/>
    </row>
    <row r="453" spans="1:18">
      <c r="A453" s="8" t="s">
        <v>434</v>
      </c>
      <c r="B453" s="8" t="s">
        <v>435</v>
      </c>
      <c r="C453" s="9" t="s">
        <v>439</v>
      </c>
      <c r="D453" s="8">
        <v>11.13</v>
      </c>
      <c r="E453" s="8">
        <v>17.41</v>
      </c>
      <c r="F453" s="8">
        <v>2.06</v>
      </c>
      <c r="G453" s="5">
        <v>209</v>
      </c>
      <c r="H453" s="8">
        <v>0.08</v>
      </c>
      <c r="I453" s="8">
        <v>0.2</v>
      </c>
      <c r="J453" s="8">
        <v>214</v>
      </c>
      <c r="K453" s="11">
        <v>86.7</v>
      </c>
      <c r="L453" s="8">
        <v>77.319999999999993</v>
      </c>
      <c r="M453" s="8">
        <v>171.6</v>
      </c>
      <c r="N453" s="8">
        <v>12.48</v>
      </c>
      <c r="O453" s="8">
        <v>2.04</v>
      </c>
    </row>
    <row r="454" spans="1:18">
      <c r="A454" s="8"/>
      <c r="B454" s="8" t="s">
        <v>440</v>
      </c>
      <c r="C454" s="9">
        <v>105</v>
      </c>
      <c r="D454" s="8">
        <v>11.08</v>
      </c>
      <c r="E454" s="8">
        <v>13.81</v>
      </c>
      <c r="F454" s="8">
        <v>1.99</v>
      </c>
      <c r="G454" s="5">
        <v>176</v>
      </c>
      <c r="H454" s="8">
        <v>1.0999999999999999E-2</v>
      </c>
      <c r="I454" s="8">
        <v>0.28000000000000003</v>
      </c>
      <c r="J454" s="8">
        <v>295</v>
      </c>
      <c r="K454" s="11">
        <v>119.6</v>
      </c>
      <c r="L454" s="8">
        <v>106.7</v>
      </c>
      <c r="M454" s="8">
        <v>236.8</v>
      </c>
      <c r="N454" s="8">
        <v>17.22</v>
      </c>
      <c r="O454" s="8">
        <v>2.82</v>
      </c>
    </row>
    <row r="455" spans="1:18">
      <c r="A455" s="8"/>
      <c r="B455" s="8" t="s">
        <v>440</v>
      </c>
      <c r="C455" s="9">
        <v>145</v>
      </c>
      <c r="D455" s="8">
        <v>15.29</v>
      </c>
      <c r="E455" s="8">
        <v>19.05</v>
      </c>
      <c r="F455" s="8">
        <v>2.75</v>
      </c>
      <c r="G455" s="5">
        <v>243</v>
      </c>
      <c r="H455" s="8">
        <v>1.0999999999999999E-2</v>
      </c>
      <c r="I455" s="8">
        <v>0.28000000000000003</v>
      </c>
      <c r="J455" s="8">
        <v>315</v>
      </c>
      <c r="K455" s="11">
        <v>119.7</v>
      </c>
      <c r="L455" s="8">
        <v>107.9</v>
      </c>
      <c r="M455" s="8">
        <v>238.3</v>
      </c>
      <c r="N455" s="8">
        <v>17.22</v>
      </c>
      <c r="O455" s="8">
        <v>2.82</v>
      </c>
    </row>
    <row r="456" spans="1:18">
      <c r="A456" s="8" t="s">
        <v>434</v>
      </c>
      <c r="B456" s="8" t="s">
        <v>435</v>
      </c>
      <c r="C456" s="9" t="s">
        <v>430</v>
      </c>
      <c r="D456" s="8">
        <v>15.34</v>
      </c>
      <c r="E456" s="8">
        <v>22.65</v>
      </c>
      <c r="F456" s="8">
        <v>2.82</v>
      </c>
      <c r="G456" s="5">
        <v>276</v>
      </c>
      <c r="H456" s="8">
        <v>0.24</v>
      </c>
      <c r="I456" s="8">
        <v>0.75</v>
      </c>
      <c r="J456" s="8">
        <v>32.5</v>
      </c>
      <c r="K456" s="11">
        <v>14.6</v>
      </c>
      <c r="L456" s="8">
        <v>188.98</v>
      </c>
      <c r="M456" s="8">
        <v>231</v>
      </c>
      <c r="N456" s="8">
        <v>55.96</v>
      </c>
      <c r="O456" s="8">
        <v>2.14</v>
      </c>
    </row>
    <row r="457" spans="1:18">
      <c r="A457" s="8" t="s">
        <v>441</v>
      </c>
      <c r="B457" s="8" t="s">
        <v>442</v>
      </c>
      <c r="C457" s="9" t="s">
        <v>443</v>
      </c>
      <c r="D457" s="8">
        <v>12.96</v>
      </c>
      <c r="E457" s="8">
        <v>12.48</v>
      </c>
      <c r="F457" s="8">
        <v>72.58</v>
      </c>
      <c r="G457" s="5">
        <v>454</v>
      </c>
      <c r="H457" s="8"/>
      <c r="I457" s="8">
        <v>0.88</v>
      </c>
      <c r="J457" s="8"/>
      <c r="K457" s="11"/>
      <c r="L457" s="8">
        <v>5.75</v>
      </c>
      <c r="M457" s="8">
        <v>6</v>
      </c>
      <c r="N457" s="8">
        <v>3.5</v>
      </c>
      <c r="O457" s="8">
        <v>0.15</v>
      </c>
    </row>
    <row r="458" spans="1:18">
      <c r="A458" s="19"/>
      <c r="B458" s="19"/>
      <c r="C458" s="18">
        <v>36</v>
      </c>
      <c r="D458" s="19">
        <v>0.28999999999999998</v>
      </c>
      <c r="E458" s="19">
        <v>3.5999999999999997E-2</v>
      </c>
      <c r="F458" s="19">
        <v>0.61</v>
      </c>
      <c r="G458" s="20">
        <v>2.9</v>
      </c>
      <c r="H458" s="19"/>
      <c r="I458" s="19"/>
      <c r="J458" s="19"/>
      <c r="K458" s="21"/>
      <c r="L458" s="19"/>
      <c r="M458" s="19"/>
      <c r="N458" s="19"/>
      <c r="O458" s="19"/>
      <c r="P458" s="24"/>
      <c r="Q458" s="24"/>
      <c r="R458" s="24"/>
    </row>
    <row r="459" spans="1:18">
      <c r="A459" s="8" t="s">
        <v>64</v>
      </c>
      <c r="B459" s="8" t="s">
        <v>445</v>
      </c>
      <c r="C459" s="9">
        <v>75</v>
      </c>
      <c r="D459" s="8">
        <v>0.3</v>
      </c>
      <c r="E459" s="8">
        <v>0.3</v>
      </c>
      <c r="F459" s="8">
        <v>7.35</v>
      </c>
      <c r="G459" s="5">
        <v>33</v>
      </c>
      <c r="H459" s="8"/>
      <c r="I459" s="8">
        <v>0.88</v>
      </c>
      <c r="J459" s="8"/>
      <c r="K459" s="11"/>
      <c r="L459" s="8">
        <v>5.75</v>
      </c>
      <c r="M459" s="8">
        <v>6</v>
      </c>
      <c r="N459" s="8">
        <v>3.5</v>
      </c>
      <c r="O459" s="8">
        <v>0.15</v>
      </c>
    </row>
    <row r="460" spans="1:18">
      <c r="A460" s="8" t="s">
        <v>446</v>
      </c>
      <c r="B460" s="83" t="s">
        <v>447</v>
      </c>
      <c r="C460" s="9">
        <v>35</v>
      </c>
      <c r="D460" s="8">
        <v>0.47</v>
      </c>
      <c r="E460" s="8">
        <v>0.06</v>
      </c>
      <c r="F460" s="8">
        <v>1.69</v>
      </c>
      <c r="G460" s="5">
        <v>9</v>
      </c>
      <c r="H460" s="8"/>
      <c r="I460" s="8"/>
      <c r="J460" s="8"/>
      <c r="K460" s="11"/>
      <c r="L460" s="8"/>
      <c r="M460" s="8"/>
      <c r="N460" s="8"/>
      <c r="O460" s="8"/>
    </row>
    <row r="461" spans="1:18">
      <c r="A461" s="8" t="s">
        <v>446</v>
      </c>
      <c r="B461" s="83" t="s">
        <v>447</v>
      </c>
      <c r="C461" s="9">
        <v>60</v>
      </c>
      <c r="D461" s="8">
        <v>0.8</v>
      </c>
      <c r="E461" s="8">
        <v>0.1</v>
      </c>
      <c r="F461" s="8">
        <v>2.9</v>
      </c>
      <c r="G461" s="5">
        <v>15.4</v>
      </c>
      <c r="H461" s="8"/>
      <c r="I461" s="8"/>
      <c r="J461" s="8"/>
      <c r="K461" s="11"/>
      <c r="L461" s="8"/>
      <c r="M461" s="8"/>
      <c r="N461" s="8"/>
      <c r="O461" s="8"/>
    </row>
    <row r="462" spans="1:18" s="24" customFormat="1">
      <c r="A462" s="84" t="s">
        <v>449</v>
      </c>
      <c r="B462" s="8" t="s">
        <v>450</v>
      </c>
      <c r="C462" s="9">
        <v>25</v>
      </c>
      <c r="D462" s="8">
        <v>0.18</v>
      </c>
      <c r="E462" s="8">
        <v>2.5000000000000001E-2</v>
      </c>
      <c r="F462" s="8">
        <v>0.5</v>
      </c>
      <c r="G462" s="5">
        <v>3.4</v>
      </c>
      <c r="H462" s="8"/>
      <c r="I462" s="8"/>
      <c r="J462" s="8"/>
      <c r="K462" s="11"/>
      <c r="L462" s="8"/>
      <c r="M462" s="8"/>
      <c r="N462" s="8"/>
      <c r="O462" s="8"/>
      <c r="P462" s="1"/>
      <c r="Q462" s="1"/>
      <c r="R462" s="1"/>
    </row>
    <row r="463" spans="1:18">
      <c r="A463" s="84" t="s">
        <v>449</v>
      </c>
      <c r="B463" s="8" t="s">
        <v>450</v>
      </c>
      <c r="C463" s="9">
        <v>20</v>
      </c>
      <c r="D463" s="8">
        <v>0.16</v>
      </c>
      <c r="E463" s="8">
        <v>0.02</v>
      </c>
      <c r="F463" s="8">
        <v>0.52</v>
      </c>
      <c r="G463" s="5">
        <v>2.8</v>
      </c>
      <c r="H463" s="8"/>
      <c r="I463" s="8"/>
      <c r="J463" s="8"/>
      <c r="K463" s="11"/>
      <c r="L463" s="8"/>
      <c r="M463" s="8"/>
      <c r="N463" s="8"/>
      <c r="O463" s="8"/>
    </row>
    <row r="464" spans="1:18">
      <c r="A464" s="8" t="s">
        <v>451</v>
      </c>
      <c r="B464" s="8" t="s">
        <v>450</v>
      </c>
      <c r="C464" s="9">
        <v>50</v>
      </c>
      <c r="D464" s="8">
        <v>0.4</v>
      </c>
      <c r="E464" s="8">
        <v>0.05</v>
      </c>
      <c r="F464" s="8">
        <v>1.3</v>
      </c>
      <c r="G464" s="5">
        <v>7</v>
      </c>
      <c r="H464" s="8"/>
      <c r="I464" s="8"/>
      <c r="J464" s="8"/>
      <c r="K464" s="11"/>
      <c r="L464" s="8"/>
      <c r="M464" s="8"/>
      <c r="N464" s="8"/>
      <c r="O464" s="8"/>
    </row>
    <row r="465" spans="1:18">
      <c r="A465" s="8"/>
      <c r="B465" s="8"/>
      <c r="C465" s="9"/>
      <c r="D465" s="8"/>
      <c r="E465" s="8"/>
      <c r="F465" s="8"/>
      <c r="G465" s="5"/>
      <c r="H465" s="8"/>
      <c r="I465" s="8"/>
      <c r="J465" s="8"/>
      <c r="K465" s="11"/>
      <c r="L465" s="8"/>
      <c r="M465" s="8"/>
      <c r="N465" s="8"/>
      <c r="O465" s="8"/>
    </row>
    <row r="466" spans="1:18">
      <c r="A466" s="8" t="s">
        <v>451</v>
      </c>
      <c r="B466" s="8" t="s">
        <v>450</v>
      </c>
      <c r="C466" s="9">
        <v>30</v>
      </c>
      <c r="D466" s="8">
        <v>0.12</v>
      </c>
      <c r="E466" s="8">
        <v>1.4999999999999999E-2</v>
      </c>
      <c r="F466" s="8">
        <v>0.39</v>
      </c>
      <c r="G466" s="5">
        <v>2.1</v>
      </c>
      <c r="H466" s="8"/>
      <c r="I466" s="8"/>
      <c r="J466" s="8"/>
      <c r="K466" s="11"/>
      <c r="L466" s="8"/>
      <c r="M466" s="8"/>
      <c r="N466" s="8"/>
      <c r="O466" s="8"/>
    </row>
    <row r="467" spans="1:18">
      <c r="A467" s="8"/>
      <c r="B467" s="19" t="s">
        <v>450</v>
      </c>
      <c r="C467" s="9">
        <v>45</v>
      </c>
      <c r="D467" s="8">
        <v>0.32</v>
      </c>
      <c r="E467" s="8">
        <v>4.4999999999999998E-2</v>
      </c>
      <c r="F467" s="8">
        <v>0.86</v>
      </c>
      <c r="G467" s="5">
        <v>5</v>
      </c>
      <c r="H467" s="8"/>
      <c r="I467" s="8"/>
      <c r="J467" s="8"/>
      <c r="K467" s="11"/>
      <c r="L467" s="8"/>
      <c r="M467" s="8"/>
      <c r="N467" s="8"/>
      <c r="O467" s="8"/>
    </row>
    <row r="468" spans="1:18">
      <c r="A468" s="19" t="s">
        <v>451</v>
      </c>
      <c r="B468" s="19" t="s">
        <v>450</v>
      </c>
      <c r="C468" s="18">
        <v>40</v>
      </c>
      <c r="D468" s="19">
        <v>0.28000000000000003</v>
      </c>
      <c r="E468" s="19">
        <v>0.04</v>
      </c>
      <c r="F468" s="19">
        <v>0.76</v>
      </c>
      <c r="G468" s="20">
        <v>4.4000000000000004</v>
      </c>
      <c r="H468" s="19"/>
      <c r="I468" s="19"/>
      <c r="J468" s="19"/>
      <c r="K468" s="21"/>
      <c r="L468" s="19"/>
      <c r="M468" s="19"/>
      <c r="N468" s="19"/>
      <c r="O468" s="19"/>
      <c r="P468" s="24"/>
      <c r="Q468" s="24"/>
      <c r="R468" s="24"/>
    </row>
    <row r="469" spans="1:18">
      <c r="A469" s="19" t="s">
        <v>451</v>
      </c>
      <c r="B469" s="19" t="s">
        <v>450</v>
      </c>
      <c r="C469" s="18">
        <v>100</v>
      </c>
      <c r="D469" s="19">
        <v>0.7</v>
      </c>
      <c r="E469" s="19">
        <v>0.1</v>
      </c>
      <c r="F469" s="19">
        <v>1.9</v>
      </c>
      <c r="G469" s="20">
        <v>11</v>
      </c>
      <c r="H469" s="19"/>
      <c r="I469" s="19"/>
      <c r="J469" s="19"/>
      <c r="K469" s="21"/>
      <c r="L469" s="19"/>
      <c r="M469" s="19"/>
      <c r="N469" s="19"/>
      <c r="O469" s="19"/>
      <c r="P469" s="24"/>
      <c r="Q469" s="24"/>
      <c r="R469" s="24"/>
    </row>
    <row r="470" spans="1:18">
      <c r="A470" s="19"/>
      <c r="B470" s="19"/>
      <c r="C470" s="18">
        <v>37</v>
      </c>
      <c r="D470" s="19">
        <v>0.26</v>
      </c>
      <c r="E470" s="19">
        <v>3.6999999999999998E-2</v>
      </c>
      <c r="F470" s="19">
        <v>0.7</v>
      </c>
      <c r="G470" s="20">
        <v>4.0999999999999996</v>
      </c>
      <c r="H470" s="19"/>
      <c r="I470" s="19"/>
      <c r="J470" s="19"/>
      <c r="K470" s="21"/>
      <c r="L470" s="19"/>
      <c r="M470" s="19"/>
      <c r="N470" s="19"/>
      <c r="O470" s="19"/>
      <c r="P470" s="24"/>
      <c r="Q470" s="24"/>
      <c r="R470" s="24"/>
    </row>
    <row r="471" spans="1:18" s="24" customFormat="1">
      <c r="A471" s="19"/>
      <c r="B471" s="19" t="s">
        <v>450</v>
      </c>
      <c r="C471" s="18">
        <v>30</v>
      </c>
      <c r="D471" s="19">
        <v>0.21</v>
      </c>
      <c r="E471" s="19">
        <v>0.03</v>
      </c>
      <c r="F471" s="19">
        <v>0.56999999999999995</v>
      </c>
      <c r="G471" s="20">
        <v>3.3</v>
      </c>
      <c r="H471" s="19"/>
      <c r="I471" s="19"/>
      <c r="J471" s="19"/>
      <c r="K471" s="21"/>
      <c r="L471" s="19"/>
      <c r="M471" s="19"/>
      <c r="N471" s="19"/>
      <c r="O471" s="19"/>
    </row>
    <row r="472" spans="1:18">
      <c r="A472" s="8" t="s">
        <v>451</v>
      </c>
      <c r="B472" s="8" t="s">
        <v>452</v>
      </c>
      <c r="C472" s="9">
        <v>40</v>
      </c>
      <c r="D472" s="8">
        <v>0.36</v>
      </c>
      <c r="E472" s="8">
        <v>0.08</v>
      </c>
      <c r="F472" s="8">
        <v>1.08</v>
      </c>
      <c r="G472" s="5">
        <v>7.2</v>
      </c>
      <c r="H472" s="8"/>
      <c r="I472" s="8"/>
      <c r="J472" s="8"/>
      <c r="K472" s="11"/>
      <c r="L472" s="8"/>
      <c r="M472" s="8"/>
      <c r="N472" s="8"/>
      <c r="O472" s="8"/>
    </row>
    <row r="473" spans="1:18">
      <c r="A473" s="8" t="s">
        <v>451</v>
      </c>
      <c r="B473" s="8" t="s">
        <v>452</v>
      </c>
      <c r="C473" s="9">
        <v>35</v>
      </c>
      <c r="D473" s="8">
        <v>0.32</v>
      </c>
      <c r="E473" s="8">
        <v>7.0000000000000007E-2</v>
      </c>
      <c r="F473" s="8">
        <v>0.95</v>
      </c>
      <c r="G473" s="5">
        <v>6.3</v>
      </c>
      <c r="H473" s="8"/>
      <c r="I473" s="8"/>
      <c r="J473" s="8"/>
      <c r="K473" s="11"/>
      <c r="L473" s="8"/>
      <c r="M473" s="8"/>
      <c r="N473" s="8"/>
      <c r="O473" s="8"/>
    </row>
    <row r="474" spans="1:18">
      <c r="A474" s="8" t="s">
        <v>451</v>
      </c>
      <c r="B474" s="8" t="s">
        <v>452</v>
      </c>
      <c r="C474" s="9">
        <v>20</v>
      </c>
      <c r="D474" s="8">
        <v>0.18</v>
      </c>
      <c r="E474" s="8">
        <v>0.04</v>
      </c>
      <c r="F474" s="8">
        <v>0.54</v>
      </c>
      <c r="G474" s="5">
        <v>3.6</v>
      </c>
      <c r="H474" s="8"/>
      <c r="I474" s="8"/>
      <c r="J474" s="8"/>
      <c r="K474" s="11"/>
      <c r="L474" s="8"/>
      <c r="M474" s="8"/>
      <c r="N474" s="8"/>
      <c r="O474" s="8"/>
    </row>
    <row r="475" spans="1:18">
      <c r="A475" s="19" t="s">
        <v>453</v>
      </c>
      <c r="B475" s="8" t="s">
        <v>452</v>
      </c>
      <c r="C475" s="9">
        <v>45</v>
      </c>
      <c r="D475" s="8">
        <v>0.41</v>
      </c>
      <c r="E475" s="8">
        <v>0.09</v>
      </c>
      <c r="F475" s="8">
        <v>1.71</v>
      </c>
      <c r="G475" s="5">
        <v>8.1</v>
      </c>
      <c r="H475" s="8"/>
      <c r="I475" s="8"/>
      <c r="J475" s="8"/>
      <c r="K475" s="11"/>
      <c r="L475" s="8"/>
      <c r="M475" s="8"/>
      <c r="N475" s="8"/>
      <c r="O475" s="8"/>
    </row>
    <row r="476" spans="1:18">
      <c r="A476" s="8" t="s">
        <v>451</v>
      </c>
      <c r="B476" s="8" t="s">
        <v>452</v>
      </c>
      <c r="C476" s="9">
        <v>56</v>
      </c>
      <c r="D476" s="8">
        <v>0.5</v>
      </c>
      <c r="E476" s="8">
        <v>0.11</v>
      </c>
      <c r="F476" s="8">
        <v>1.27</v>
      </c>
      <c r="G476" s="5">
        <v>10</v>
      </c>
      <c r="H476" s="8"/>
      <c r="I476" s="8"/>
      <c r="J476" s="8"/>
      <c r="K476" s="11"/>
      <c r="L476" s="8"/>
      <c r="M476" s="8"/>
      <c r="N476" s="8"/>
      <c r="O476" s="8"/>
    </row>
    <row r="477" spans="1:18">
      <c r="A477" s="8" t="s">
        <v>451</v>
      </c>
      <c r="B477" s="8" t="s">
        <v>452</v>
      </c>
      <c r="C477" s="9">
        <v>50</v>
      </c>
      <c r="D477" s="8">
        <v>0.45</v>
      </c>
      <c r="E477" s="8">
        <v>0.1</v>
      </c>
      <c r="F477" s="8">
        <v>1.35</v>
      </c>
      <c r="G477" s="5">
        <v>9</v>
      </c>
      <c r="H477" s="8"/>
      <c r="I477" s="8"/>
      <c r="J477" s="8"/>
      <c r="K477" s="11"/>
      <c r="L477" s="8"/>
      <c r="M477" s="8"/>
      <c r="N477" s="8"/>
      <c r="O477" s="8"/>
    </row>
    <row r="478" spans="1:18">
      <c r="A478" s="19" t="s">
        <v>453</v>
      </c>
      <c r="B478" s="19" t="s">
        <v>452</v>
      </c>
      <c r="C478" s="9">
        <v>30</v>
      </c>
      <c r="D478" s="8">
        <v>0.27</v>
      </c>
      <c r="E478" s="8">
        <v>0.06</v>
      </c>
      <c r="F478" s="8">
        <v>1.1399999999999999</v>
      </c>
      <c r="G478" s="5">
        <v>5.4</v>
      </c>
      <c r="H478" s="8"/>
      <c r="I478" s="8"/>
      <c r="J478" s="8"/>
      <c r="K478" s="11"/>
      <c r="L478" s="8"/>
      <c r="M478" s="8"/>
      <c r="N478" s="8"/>
      <c r="O478" s="8"/>
    </row>
    <row r="479" spans="1:18">
      <c r="A479" s="8" t="s">
        <v>453</v>
      </c>
      <c r="B479" s="19" t="s">
        <v>452</v>
      </c>
      <c r="C479" s="9">
        <v>60</v>
      </c>
      <c r="D479" s="8">
        <v>0.54</v>
      </c>
      <c r="E479" s="8">
        <v>0.12</v>
      </c>
      <c r="F479" s="8">
        <v>2.2799999999999998</v>
      </c>
      <c r="G479" s="5">
        <v>10.8</v>
      </c>
      <c r="H479" s="8"/>
      <c r="I479" s="8"/>
      <c r="J479" s="8"/>
      <c r="K479" s="11"/>
      <c r="L479" s="8"/>
      <c r="M479" s="8"/>
      <c r="N479" s="8"/>
      <c r="O479" s="8"/>
    </row>
    <row r="480" spans="1:18">
      <c r="A480" s="19" t="s">
        <v>453</v>
      </c>
      <c r="B480" s="19" t="s">
        <v>452</v>
      </c>
      <c r="C480" s="18">
        <v>100</v>
      </c>
      <c r="D480" s="19">
        <v>0.9</v>
      </c>
      <c r="E480" s="19">
        <v>0.2</v>
      </c>
      <c r="F480" s="19">
        <v>3.8</v>
      </c>
      <c r="G480" s="20">
        <v>18</v>
      </c>
      <c r="H480" s="19"/>
      <c r="I480" s="19"/>
      <c r="J480" s="19"/>
      <c r="K480" s="21"/>
      <c r="L480" s="19"/>
      <c r="M480" s="19"/>
      <c r="N480" s="19"/>
      <c r="O480" s="19"/>
      <c r="P480" s="24"/>
      <c r="Q480" s="24"/>
      <c r="R480" s="24"/>
    </row>
    <row r="481" spans="1:15">
      <c r="A481" s="8" t="s">
        <v>454</v>
      </c>
      <c r="B481" s="8" t="s">
        <v>455</v>
      </c>
      <c r="C481" s="9">
        <v>115</v>
      </c>
      <c r="D481" s="8"/>
      <c r="E481" s="8"/>
      <c r="F481" s="8"/>
      <c r="G481" s="5">
        <v>66</v>
      </c>
      <c r="H481" s="8"/>
      <c r="I481" s="8"/>
      <c r="J481" s="8"/>
      <c r="K481" s="11"/>
      <c r="L481" s="8"/>
      <c r="M481" s="8"/>
      <c r="N481" s="8"/>
      <c r="O481" s="8"/>
    </row>
    <row r="482" spans="1:15">
      <c r="A482" s="8" t="s">
        <v>454</v>
      </c>
      <c r="B482" s="8" t="s">
        <v>455</v>
      </c>
      <c r="C482" s="9">
        <v>150</v>
      </c>
      <c r="D482" s="8">
        <v>0.6</v>
      </c>
      <c r="E482" s="8">
        <v>0.45</v>
      </c>
      <c r="F482" s="8">
        <v>15.45</v>
      </c>
      <c r="G482" s="5">
        <v>70.5</v>
      </c>
      <c r="H482" s="8"/>
      <c r="I482" s="8"/>
      <c r="J482" s="8"/>
      <c r="K482" s="11"/>
      <c r="L482" s="8"/>
      <c r="M482" s="8"/>
      <c r="N482" s="8"/>
      <c r="O482" s="8"/>
    </row>
    <row r="483" spans="1:15">
      <c r="A483" s="8"/>
      <c r="B483" s="8"/>
      <c r="C483" s="9">
        <v>130</v>
      </c>
      <c r="D483" s="8">
        <v>0.52</v>
      </c>
      <c r="E483" s="8">
        <v>0.39</v>
      </c>
      <c r="F483" s="8">
        <v>13.39</v>
      </c>
      <c r="G483" s="5">
        <v>61</v>
      </c>
      <c r="H483" s="8"/>
      <c r="I483" s="8"/>
      <c r="J483" s="8"/>
      <c r="K483" s="11"/>
      <c r="L483" s="8"/>
      <c r="M483" s="8"/>
      <c r="N483" s="8"/>
      <c r="O483" s="8"/>
    </row>
    <row r="484" spans="1:15">
      <c r="A484" s="8" t="s">
        <v>454</v>
      </c>
      <c r="B484" s="8" t="s">
        <v>455</v>
      </c>
      <c r="C484" s="9">
        <v>159</v>
      </c>
      <c r="D484" s="8">
        <v>0.64</v>
      </c>
      <c r="E484" s="8">
        <v>0.48</v>
      </c>
      <c r="F484" s="8">
        <v>16.38</v>
      </c>
      <c r="G484" s="5">
        <v>75</v>
      </c>
      <c r="H484" s="8"/>
      <c r="I484" s="8"/>
      <c r="J484" s="8"/>
      <c r="K484" s="11"/>
      <c r="L484" s="8"/>
      <c r="M484" s="8"/>
      <c r="N484" s="8"/>
      <c r="O484" s="8"/>
    </row>
    <row r="485" spans="1:15">
      <c r="A485" s="8" t="s">
        <v>454</v>
      </c>
      <c r="B485" s="8" t="s">
        <v>455</v>
      </c>
      <c r="C485" s="9">
        <v>125</v>
      </c>
      <c r="D485" s="8">
        <v>0.5</v>
      </c>
      <c r="E485" s="8">
        <v>0.38</v>
      </c>
      <c r="F485" s="8">
        <v>12.88</v>
      </c>
      <c r="G485" s="5">
        <v>60</v>
      </c>
      <c r="H485" s="8"/>
      <c r="I485" s="8"/>
      <c r="J485" s="8"/>
      <c r="K485" s="11"/>
      <c r="L485" s="8"/>
      <c r="M485" s="8"/>
      <c r="N485" s="8"/>
      <c r="O485" s="8"/>
    </row>
    <row r="486" spans="1:15">
      <c r="A486" s="8" t="s">
        <v>454</v>
      </c>
      <c r="B486" s="8" t="s">
        <v>455</v>
      </c>
      <c r="C486" s="9">
        <v>115</v>
      </c>
      <c r="D486" s="8">
        <v>0.46</v>
      </c>
      <c r="E486" s="8">
        <v>0.35</v>
      </c>
      <c r="F486" s="8">
        <v>11.85</v>
      </c>
      <c r="G486" s="5">
        <v>66</v>
      </c>
      <c r="H486" s="8"/>
      <c r="I486" s="8"/>
      <c r="J486" s="8"/>
      <c r="K486" s="11"/>
      <c r="L486" s="8"/>
      <c r="M486" s="8"/>
      <c r="N486" s="8"/>
      <c r="O486" s="8"/>
    </row>
    <row r="487" spans="1:15">
      <c r="A487" s="8"/>
      <c r="B487" s="8" t="s">
        <v>456</v>
      </c>
      <c r="C487" s="9">
        <v>134</v>
      </c>
      <c r="D487" s="8">
        <v>0.54</v>
      </c>
      <c r="E487" s="8">
        <v>0.4</v>
      </c>
      <c r="F487" s="8">
        <v>13.8</v>
      </c>
      <c r="G487" s="5">
        <v>63</v>
      </c>
      <c r="H487" s="8"/>
      <c r="I487" s="8"/>
      <c r="J487" s="8"/>
      <c r="K487" s="11"/>
      <c r="L487" s="8"/>
      <c r="M487" s="8"/>
      <c r="N487" s="8"/>
      <c r="O487" s="8"/>
    </row>
    <row r="488" spans="1:15">
      <c r="A488" s="8" t="s">
        <v>454</v>
      </c>
      <c r="B488" s="8" t="s">
        <v>457</v>
      </c>
      <c r="C488" s="9">
        <v>171</v>
      </c>
      <c r="D488" s="8">
        <v>1.54</v>
      </c>
      <c r="E488" s="8">
        <v>0.34</v>
      </c>
      <c r="F488" s="8">
        <v>13.85</v>
      </c>
      <c r="G488" s="5">
        <v>74</v>
      </c>
      <c r="H488" s="8"/>
      <c r="I488" s="8"/>
      <c r="J488" s="8"/>
      <c r="K488" s="11"/>
      <c r="L488" s="8"/>
      <c r="M488" s="8"/>
      <c r="N488" s="8"/>
      <c r="O488" s="8"/>
    </row>
    <row r="489" spans="1:15">
      <c r="A489" s="8" t="s">
        <v>454</v>
      </c>
      <c r="B489" s="8" t="s">
        <v>457</v>
      </c>
      <c r="C489" s="9">
        <v>150</v>
      </c>
      <c r="D489" s="8">
        <v>1.35</v>
      </c>
      <c r="E489" s="8">
        <v>0.3</v>
      </c>
      <c r="F489" s="8">
        <v>12.15</v>
      </c>
      <c r="G489" s="5">
        <v>65</v>
      </c>
      <c r="H489" s="8"/>
      <c r="I489" s="8"/>
      <c r="J489" s="8"/>
      <c r="K489" s="11"/>
      <c r="L489" s="8"/>
      <c r="M489" s="8"/>
      <c r="N489" s="8"/>
      <c r="O489" s="8"/>
    </row>
    <row r="490" spans="1:15">
      <c r="A490" s="8" t="s">
        <v>454</v>
      </c>
      <c r="B490" s="8" t="s">
        <v>457</v>
      </c>
      <c r="C490" s="9">
        <v>146</v>
      </c>
      <c r="D490" s="8">
        <v>1.31</v>
      </c>
      <c r="E490" s="8">
        <v>0.28999999999999998</v>
      </c>
      <c r="F490" s="8">
        <v>11.83</v>
      </c>
      <c r="G490" s="5">
        <v>63</v>
      </c>
      <c r="H490" s="8"/>
      <c r="I490" s="8"/>
      <c r="J490" s="8"/>
      <c r="K490" s="11"/>
      <c r="L490" s="8"/>
      <c r="M490" s="8"/>
      <c r="N490" s="8"/>
      <c r="O490" s="8"/>
    </row>
    <row r="491" spans="1:15">
      <c r="A491" s="8" t="s">
        <v>454</v>
      </c>
      <c r="B491" s="8" t="s">
        <v>457</v>
      </c>
      <c r="C491" s="9">
        <v>100</v>
      </c>
      <c r="D491" s="8">
        <v>0.9</v>
      </c>
      <c r="E491" s="8">
        <v>0.2</v>
      </c>
      <c r="F491" s="8">
        <v>8.1</v>
      </c>
      <c r="G491" s="5">
        <v>43</v>
      </c>
      <c r="H491" s="8"/>
      <c r="I491" s="8"/>
      <c r="J491" s="8"/>
      <c r="K491" s="11"/>
      <c r="L491" s="8"/>
      <c r="M491" s="8"/>
      <c r="N491" s="8"/>
      <c r="O491" s="8"/>
    </row>
    <row r="492" spans="1:15">
      <c r="A492" s="8" t="s">
        <v>454</v>
      </c>
      <c r="B492" s="8" t="s">
        <v>458</v>
      </c>
      <c r="C492" s="9">
        <v>127</v>
      </c>
      <c r="D492" s="8">
        <v>1.02</v>
      </c>
      <c r="E492" s="8">
        <v>0.25</v>
      </c>
      <c r="F492" s="8">
        <v>9.5299999999999994</v>
      </c>
      <c r="G492" s="5">
        <v>49</v>
      </c>
      <c r="H492" s="8"/>
      <c r="I492" s="8"/>
      <c r="J492" s="8"/>
      <c r="K492" s="11"/>
      <c r="L492" s="8"/>
      <c r="M492" s="8"/>
      <c r="N492" s="8"/>
      <c r="O492" s="8"/>
    </row>
    <row r="493" spans="1:15">
      <c r="A493" s="8" t="s">
        <v>454</v>
      </c>
      <c r="B493" s="8" t="s">
        <v>458</v>
      </c>
      <c r="C493" s="9">
        <v>120</v>
      </c>
      <c r="D493" s="8">
        <v>0.96</v>
      </c>
      <c r="E493" s="8">
        <v>0.24</v>
      </c>
      <c r="F493" s="8">
        <v>9</v>
      </c>
      <c r="G493" s="5">
        <v>46</v>
      </c>
      <c r="H493" s="8"/>
      <c r="I493" s="8"/>
      <c r="J493" s="8"/>
      <c r="K493" s="11"/>
      <c r="L493" s="8"/>
      <c r="M493" s="8"/>
      <c r="N493" s="8"/>
      <c r="O493" s="8"/>
    </row>
    <row r="494" spans="1:15">
      <c r="A494" s="8" t="s">
        <v>454</v>
      </c>
      <c r="B494" s="8" t="s">
        <v>458</v>
      </c>
      <c r="C494" s="9">
        <v>64</v>
      </c>
      <c r="D494" s="8">
        <v>0.51</v>
      </c>
      <c r="E494" s="8">
        <v>0.13</v>
      </c>
      <c r="F494" s="8">
        <v>4.8</v>
      </c>
      <c r="G494" s="5">
        <v>24.3</v>
      </c>
      <c r="H494" s="8"/>
      <c r="I494" s="8"/>
      <c r="J494" s="8"/>
      <c r="K494" s="11"/>
      <c r="L494" s="8"/>
      <c r="M494" s="8"/>
      <c r="N494" s="8"/>
      <c r="O494" s="8"/>
    </row>
    <row r="495" spans="1:15">
      <c r="A495" s="8" t="s">
        <v>454</v>
      </c>
      <c r="B495" s="8" t="s">
        <v>458</v>
      </c>
      <c r="C495" s="9">
        <v>108</v>
      </c>
      <c r="D495" s="8">
        <v>0.86</v>
      </c>
      <c r="E495" s="8">
        <v>0.216</v>
      </c>
      <c r="F495" s="8">
        <v>8.1</v>
      </c>
      <c r="G495" s="5">
        <v>41</v>
      </c>
      <c r="H495" s="8"/>
      <c r="I495" s="8"/>
      <c r="J495" s="8"/>
      <c r="K495" s="11"/>
      <c r="L495" s="8"/>
      <c r="M495" s="8"/>
      <c r="N495" s="8"/>
      <c r="O495" s="8"/>
    </row>
    <row r="496" spans="1:15">
      <c r="A496" s="8" t="s">
        <v>454</v>
      </c>
      <c r="B496" s="8" t="s">
        <v>458</v>
      </c>
      <c r="C496" s="9">
        <v>100</v>
      </c>
      <c r="D496" s="8">
        <v>0.8</v>
      </c>
      <c r="E496" s="8">
        <v>0.2</v>
      </c>
      <c r="F496" s="8">
        <v>7.5</v>
      </c>
      <c r="G496" s="5">
        <v>38</v>
      </c>
      <c r="H496" s="8"/>
      <c r="I496" s="8"/>
      <c r="J496" s="8"/>
      <c r="K496" s="11"/>
      <c r="L496" s="8"/>
      <c r="M496" s="8"/>
      <c r="N496" s="8"/>
      <c r="O496" s="8"/>
    </row>
    <row r="497" spans="1:15">
      <c r="A497" s="8" t="s">
        <v>454</v>
      </c>
      <c r="B497" s="8" t="s">
        <v>458</v>
      </c>
      <c r="C497" s="9">
        <v>80</v>
      </c>
      <c r="D497" s="8">
        <v>0.63</v>
      </c>
      <c r="E497" s="8">
        <v>0.16</v>
      </c>
      <c r="F497" s="8">
        <v>5.9</v>
      </c>
      <c r="G497" s="5">
        <v>30</v>
      </c>
      <c r="H497" s="8">
        <v>4.8000000000000001E-2</v>
      </c>
      <c r="I497" s="8">
        <v>12</v>
      </c>
      <c r="J497" s="8">
        <v>24</v>
      </c>
      <c r="K497" s="11">
        <v>0.48</v>
      </c>
      <c r="L497" s="8">
        <v>9.6</v>
      </c>
      <c r="M497" s="8">
        <v>33.6</v>
      </c>
      <c r="N497" s="8">
        <v>50.4</v>
      </c>
      <c r="O497" s="8">
        <v>0.72</v>
      </c>
    </row>
    <row r="498" spans="1:15">
      <c r="A498" s="8" t="s">
        <v>454</v>
      </c>
      <c r="B498" s="8" t="s">
        <v>459</v>
      </c>
      <c r="C498" s="9">
        <v>120</v>
      </c>
      <c r="D498" s="8">
        <v>1.8</v>
      </c>
      <c r="E498" s="8">
        <v>0.6</v>
      </c>
      <c r="F498" s="8">
        <v>25.2</v>
      </c>
      <c r="G498" s="5">
        <v>115</v>
      </c>
      <c r="H498" s="8">
        <v>0.08</v>
      </c>
      <c r="I498" s="8">
        <v>20</v>
      </c>
      <c r="J498" s="8">
        <v>40</v>
      </c>
      <c r="K498" s="10">
        <v>0.8</v>
      </c>
      <c r="L498" s="8">
        <v>16</v>
      </c>
      <c r="M498" s="8">
        <v>56</v>
      </c>
      <c r="N498" s="8">
        <v>84</v>
      </c>
      <c r="O498" s="8">
        <v>1.2</v>
      </c>
    </row>
    <row r="499" spans="1:15">
      <c r="A499" s="8" t="s">
        <v>454</v>
      </c>
      <c r="B499" s="8" t="s">
        <v>459</v>
      </c>
      <c r="C499" s="9">
        <v>200</v>
      </c>
      <c r="D499" s="8">
        <v>3</v>
      </c>
      <c r="E499" s="8">
        <v>1</v>
      </c>
      <c r="F499" s="8">
        <v>42</v>
      </c>
      <c r="G499" s="5">
        <v>192</v>
      </c>
      <c r="H499" s="8">
        <v>0.04</v>
      </c>
      <c r="I499" s="8">
        <v>10</v>
      </c>
      <c r="J499" s="8">
        <v>20</v>
      </c>
      <c r="K499" s="10">
        <v>0.4</v>
      </c>
      <c r="L499" s="8">
        <v>8</v>
      </c>
      <c r="M499" s="8">
        <v>28</v>
      </c>
      <c r="N499" s="8">
        <v>42</v>
      </c>
      <c r="O499" s="8">
        <v>0.6</v>
      </c>
    </row>
    <row r="500" spans="1:15">
      <c r="A500" s="8" t="s">
        <v>454</v>
      </c>
      <c r="B500" s="8" t="s">
        <v>459</v>
      </c>
      <c r="C500" s="9">
        <v>100</v>
      </c>
      <c r="D500" s="8">
        <v>1.5</v>
      </c>
      <c r="E500" s="8">
        <v>0.5</v>
      </c>
      <c r="F500" s="8">
        <v>21</v>
      </c>
      <c r="G500" s="5">
        <v>96</v>
      </c>
      <c r="H500" s="8">
        <v>0.03</v>
      </c>
      <c r="I500" s="8">
        <v>12</v>
      </c>
      <c r="J500" s="8">
        <v>0</v>
      </c>
      <c r="K500" s="10">
        <v>0.24</v>
      </c>
      <c r="L500" s="8">
        <v>19.2</v>
      </c>
      <c r="M500" s="8">
        <v>13.2</v>
      </c>
      <c r="N500" s="8">
        <v>10.8</v>
      </c>
      <c r="O500" s="8">
        <v>2.64</v>
      </c>
    </row>
    <row r="501" spans="1:15">
      <c r="A501" s="8" t="s">
        <v>454</v>
      </c>
      <c r="B501" s="8" t="s">
        <v>460</v>
      </c>
      <c r="C501" s="9">
        <v>150</v>
      </c>
      <c r="D501" s="8">
        <v>0.6</v>
      </c>
      <c r="E501" s="8">
        <v>0.6</v>
      </c>
      <c r="F501" s="8">
        <v>14.7</v>
      </c>
      <c r="G501" s="5">
        <v>70</v>
      </c>
      <c r="H501" s="8"/>
      <c r="I501" s="8"/>
      <c r="J501" s="8"/>
      <c r="K501" s="10"/>
      <c r="L501" s="8"/>
      <c r="M501" s="8"/>
      <c r="N501" s="8"/>
      <c r="O501" s="8"/>
    </row>
    <row r="502" spans="1:15">
      <c r="A502" s="8" t="s">
        <v>454</v>
      </c>
      <c r="B502" s="8" t="s">
        <v>460</v>
      </c>
      <c r="C502" s="9">
        <v>120</v>
      </c>
      <c r="D502" s="8">
        <v>0.48</v>
      </c>
      <c r="E502" s="8">
        <v>0.48</v>
      </c>
      <c r="F502" s="8">
        <v>11.76</v>
      </c>
      <c r="G502" s="5">
        <v>56</v>
      </c>
      <c r="H502" s="8">
        <v>2.5999999999999999E-2</v>
      </c>
      <c r="I502" s="8">
        <v>10</v>
      </c>
      <c r="J502" s="8"/>
      <c r="K502" s="11">
        <v>0.2</v>
      </c>
      <c r="L502" s="8">
        <v>16</v>
      </c>
      <c r="M502" s="8">
        <v>11</v>
      </c>
      <c r="N502" s="8">
        <v>9</v>
      </c>
      <c r="O502" s="8">
        <v>2.2000000000000002</v>
      </c>
    </row>
    <row r="503" spans="1:15">
      <c r="A503" s="8" t="s">
        <v>454</v>
      </c>
      <c r="B503" s="8" t="s">
        <v>460</v>
      </c>
      <c r="C503" s="9">
        <v>123</v>
      </c>
      <c r="D503" s="8">
        <v>0.49</v>
      </c>
      <c r="E503" s="8">
        <v>0.49</v>
      </c>
      <c r="F503" s="8">
        <v>12.05</v>
      </c>
      <c r="G503" s="5">
        <v>58</v>
      </c>
      <c r="H503" s="8"/>
      <c r="I503" s="8"/>
      <c r="J503" s="8"/>
      <c r="K503" s="11"/>
      <c r="L503" s="8"/>
      <c r="M503" s="8"/>
      <c r="N503" s="8"/>
      <c r="O503" s="8"/>
    </row>
    <row r="504" spans="1:15">
      <c r="A504" s="8" t="s">
        <v>454</v>
      </c>
      <c r="B504" s="8" t="s">
        <v>460</v>
      </c>
      <c r="C504" s="9">
        <v>130</v>
      </c>
      <c r="D504" s="8">
        <v>0.52</v>
      </c>
      <c r="E504" s="8">
        <v>0.52</v>
      </c>
      <c r="F504" s="8">
        <v>12.74</v>
      </c>
      <c r="G504" s="5">
        <v>61</v>
      </c>
      <c r="H504" s="8"/>
      <c r="I504" s="8"/>
      <c r="J504" s="8"/>
      <c r="K504" s="11"/>
      <c r="L504" s="8"/>
      <c r="M504" s="8"/>
      <c r="N504" s="8"/>
      <c r="O504" s="8"/>
    </row>
    <row r="505" spans="1:15">
      <c r="A505" s="8" t="s">
        <v>454</v>
      </c>
      <c r="B505" s="8" t="s">
        <v>460</v>
      </c>
      <c r="C505" s="9">
        <v>165</v>
      </c>
      <c r="D505" s="8">
        <v>0.66</v>
      </c>
      <c r="E505" s="8">
        <v>0.66</v>
      </c>
      <c r="F505" s="8">
        <v>16.27</v>
      </c>
      <c r="G505" s="5">
        <v>78</v>
      </c>
      <c r="H505" s="8"/>
      <c r="I505" s="8"/>
      <c r="J505" s="8"/>
      <c r="K505" s="11"/>
      <c r="L505" s="8"/>
      <c r="M505" s="8"/>
      <c r="N505" s="8"/>
      <c r="O505" s="8"/>
    </row>
    <row r="506" spans="1:15">
      <c r="A506" s="8" t="s">
        <v>454</v>
      </c>
      <c r="B506" s="8" t="s">
        <v>460</v>
      </c>
      <c r="C506" s="9">
        <v>75</v>
      </c>
      <c r="D506" s="8">
        <v>0.3</v>
      </c>
      <c r="E506" s="8">
        <v>0.3</v>
      </c>
      <c r="F506" s="8">
        <v>7.35</v>
      </c>
      <c r="G506" s="5">
        <v>35</v>
      </c>
      <c r="H506" s="8"/>
      <c r="I506" s="8"/>
      <c r="J506" s="8"/>
      <c r="K506" s="11"/>
      <c r="L506" s="8"/>
      <c r="M506" s="8"/>
      <c r="N506" s="8"/>
      <c r="O506" s="8"/>
    </row>
    <row r="507" spans="1:15">
      <c r="A507" s="8" t="s">
        <v>454</v>
      </c>
      <c r="B507" s="8" t="s">
        <v>460</v>
      </c>
      <c r="C507" s="9">
        <v>50</v>
      </c>
      <c r="D507" s="8">
        <v>0.2</v>
      </c>
      <c r="E507" s="8">
        <v>0.2</v>
      </c>
      <c r="F507" s="8">
        <v>4.9000000000000004</v>
      </c>
      <c r="G507" s="5">
        <v>24</v>
      </c>
      <c r="H507" s="8">
        <v>2.5999999999999999E-2</v>
      </c>
      <c r="I507" s="8">
        <v>10</v>
      </c>
      <c r="J507" s="8"/>
      <c r="K507" s="11">
        <v>0.2</v>
      </c>
      <c r="L507" s="8">
        <v>16</v>
      </c>
      <c r="M507" s="8">
        <v>11</v>
      </c>
      <c r="N507" s="8">
        <v>9</v>
      </c>
      <c r="O507" s="8">
        <v>2.2000000000000002</v>
      </c>
    </row>
    <row r="508" spans="1:15">
      <c r="A508" s="8" t="s">
        <v>454</v>
      </c>
      <c r="B508" s="8" t="s">
        <v>460</v>
      </c>
      <c r="C508" s="9">
        <v>140</v>
      </c>
      <c r="D508" s="8">
        <v>0.56000000000000005</v>
      </c>
      <c r="E508" s="8">
        <v>0.56000000000000005</v>
      </c>
      <c r="F508" s="8">
        <v>13.72</v>
      </c>
      <c r="G508" s="5">
        <v>66</v>
      </c>
      <c r="H508" s="8"/>
      <c r="I508" s="8"/>
      <c r="J508" s="8"/>
      <c r="K508" s="11"/>
      <c r="L508" s="8"/>
      <c r="M508" s="8"/>
      <c r="N508" s="8"/>
      <c r="O508" s="8"/>
    </row>
    <row r="509" spans="1:15">
      <c r="A509" s="8" t="s">
        <v>454</v>
      </c>
      <c r="B509" s="8" t="s">
        <v>460</v>
      </c>
      <c r="C509" s="9">
        <v>90</v>
      </c>
      <c r="D509" s="8">
        <v>0.36</v>
      </c>
      <c r="E509" s="8">
        <v>0.36</v>
      </c>
      <c r="F509" s="8">
        <v>8.8000000000000007</v>
      </c>
      <c r="G509" s="5">
        <v>42</v>
      </c>
      <c r="H509" s="8"/>
      <c r="I509" s="8"/>
      <c r="J509" s="8"/>
      <c r="K509" s="11"/>
      <c r="L509" s="8"/>
      <c r="M509" s="8"/>
      <c r="N509" s="8"/>
      <c r="O509" s="8"/>
    </row>
    <row r="510" spans="1:15">
      <c r="A510" s="8"/>
      <c r="B510" s="8"/>
      <c r="C510" s="9">
        <v>136</v>
      </c>
      <c r="D510" s="8">
        <v>0.54</v>
      </c>
      <c r="E510" s="8">
        <v>0.54</v>
      </c>
      <c r="F510" s="8">
        <v>13.32</v>
      </c>
      <c r="G510" s="5">
        <v>64</v>
      </c>
      <c r="H510" s="8"/>
      <c r="I510" s="8"/>
      <c r="J510" s="8"/>
      <c r="K510" s="11"/>
      <c r="L510" s="8"/>
      <c r="M510" s="8"/>
      <c r="N510" s="8"/>
      <c r="O510" s="8"/>
    </row>
    <row r="511" spans="1:15">
      <c r="A511" s="8" t="s">
        <v>454</v>
      </c>
      <c r="B511" s="8" t="s">
        <v>460</v>
      </c>
      <c r="C511" s="9">
        <v>100</v>
      </c>
      <c r="D511" s="8">
        <v>0.4</v>
      </c>
      <c r="E511" s="8">
        <v>0.4</v>
      </c>
      <c r="F511" s="8">
        <v>9.8000000000000007</v>
      </c>
      <c r="G511" s="5">
        <v>47</v>
      </c>
      <c r="H511" s="8">
        <v>5.1999999999999998E-2</v>
      </c>
      <c r="I511" s="8">
        <v>20</v>
      </c>
      <c r="J511" s="8"/>
      <c r="K511" s="11">
        <v>0.4</v>
      </c>
      <c r="L511" s="8">
        <v>32</v>
      </c>
      <c r="M511" s="8">
        <v>22</v>
      </c>
      <c r="N511" s="8">
        <v>18</v>
      </c>
      <c r="O511" s="8">
        <v>4.4000000000000004</v>
      </c>
    </row>
    <row r="512" spans="1:15">
      <c r="A512" s="85" t="s">
        <v>461</v>
      </c>
      <c r="B512" s="65" t="s">
        <v>462</v>
      </c>
      <c r="C512" s="9">
        <v>60</v>
      </c>
      <c r="D512" s="8">
        <v>0.8</v>
      </c>
      <c r="E512" s="8">
        <v>2.7</v>
      </c>
      <c r="F512" s="8">
        <v>4.5999999999999996</v>
      </c>
      <c r="G512" s="5">
        <v>45.6</v>
      </c>
      <c r="H512" s="8">
        <v>7.6999999999999999E-2</v>
      </c>
      <c r="I512" s="8">
        <v>7.8</v>
      </c>
      <c r="J512" s="8">
        <v>76</v>
      </c>
      <c r="K512" s="10">
        <v>0.02</v>
      </c>
      <c r="L512" s="8">
        <v>20</v>
      </c>
      <c r="M512" s="8">
        <v>63</v>
      </c>
      <c r="N512" s="8">
        <v>19</v>
      </c>
      <c r="O512" s="8">
        <v>1.29</v>
      </c>
    </row>
    <row r="513" spans="1:15">
      <c r="A513" s="85" t="s">
        <v>461</v>
      </c>
      <c r="B513" s="65" t="s">
        <v>462</v>
      </c>
      <c r="C513" s="9">
        <v>40</v>
      </c>
      <c r="D513" s="8">
        <v>0.53</v>
      </c>
      <c r="E513" s="8">
        <v>1.8</v>
      </c>
      <c r="F513" s="8">
        <v>3.1</v>
      </c>
      <c r="G513" s="5">
        <v>30.4</v>
      </c>
      <c r="H513" s="8"/>
      <c r="I513" s="8"/>
      <c r="J513" s="8"/>
      <c r="K513" s="10"/>
      <c r="L513" s="8"/>
      <c r="M513" s="8"/>
      <c r="N513" s="8"/>
      <c r="O513" s="8"/>
    </row>
    <row r="514" spans="1:15">
      <c r="A514" s="42" t="s">
        <v>1136</v>
      </c>
      <c r="B514" s="42" t="s">
        <v>842</v>
      </c>
      <c r="C514" s="43">
        <v>100</v>
      </c>
      <c r="D514" s="42">
        <v>3</v>
      </c>
      <c r="E514" s="42">
        <v>0.5</v>
      </c>
      <c r="F514" s="42">
        <v>7.3</v>
      </c>
      <c r="G514" s="98">
        <v>58</v>
      </c>
      <c r="H514" s="8">
        <v>2.3E-3</v>
      </c>
      <c r="I514" s="8">
        <v>2.34</v>
      </c>
      <c r="J514" s="8">
        <v>22.8</v>
      </c>
      <c r="K514" s="10">
        <v>6.0000000000000001E-3</v>
      </c>
      <c r="L514" s="8">
        <v>6</v>
      </c>
      <c r="M514" s="8">
        <v>18.899999999999999</v>
      </c>
      <c r="N514" s="8">
        <v>5.7</v>
      </c>
      <c r="O514" s="8">
        <v>0.39</v>
      </c>
    </row>
    <row r="515" spans="1:15">
      <c r="A515" s="42" t="s">
        <v>1136</v>
      </c>
      <c r="B515" s="42" t="s">
        <v>842</v>
      </c>
      <c r="C515" s="43">
        <v>36</v>
      </c>
      <c r="D515" s="42">
        <v>1.08</v>
      </c>
      <c r="E515" s="42">
        <v>0.18</v>
      </c>
      <c r="F515" s="42">
        <v>2.63</v>
      </c>
      <c r="G515" s="98">
        <v>21</v>
      </c>
      <c r="H515" s="8"/>
      <c r="I515" s="8"/>
      <c r="J515" s="8"/>
      <c r="K515" s="10"/>
      <c r="L515" s="8"/>
      <c r="M515" s="8"/>
      <c r="N515" s="8"/>
      <c r="O515" s="8"/>
    </row>
    <row r="516" spans="1:15">
      <c r="A516" s="42" t="s">
        <v>1136</v>
      </c>
      <c r="B516" s="42" t="s">
        <v>842</v>
      </c>
      <c r="C516" s="43">
        <v>25</v>
      </c>
      <c r="D516" s="42">
        <v>0.75</v>
      </c>
      <c r="E516" s="42">
        <v>0.12</v>
      </c>
      <c r="F516" s="42">
        <v>1.83</v>
      </c>
      <c r="G516" s="98">
        <v>15</v>
      </c>
      <c r="H516" s="8"/>
      <c r="I516" s="8"/>
      <c r="J516" s="8"/>
      <c r="K516" s="10"/>
      <c r="L516" s="8"/>
      <c r="M516" s="8"/>
      <c r="N516" s="8"/>
      <c r="O516" s="8"/>
    </row>
    <row r="517" spans="1:15">
      <c r="A517" s="42" t="s">
        <v>1136</v>
      </c>
      <c r="B517" s="42" t="s">
        <v>842</v>
      </c>
      <c r="C517" s="43">
        <v>16</v>
      </c>
      <c r="D517" s="42">
        <v>0.48</v>
      </c>
      <c r="E517" s="42">
        <v>0.08</v>
      </c>
      <c r="F517" s="42">
        <v>1.17</v>
      </c>
      <c r="G517" s="98">
        <v>9.3000000000000007</v>
      </c>
      <c r="H517" s="8"/>
      <c r="I517" s="8"/>
      <c r="J517" s="8"/>
      <c r="K517" s="10"/>
      <c r="L517" s="8"/>
      <c r="M517" s="8"/>
      <c r="N517" s="8"/>
      <c r="O517" s="8"/>
    </row>
    <row r="518" spans="1:15">
      <c r="A518" s="42" t="s">
        <v>1136</v>
      </c>
      <c r="B518" s="42" t="s">
        <v>842</v>
      </c>
      <c r="C518" s="43">
        <v>15</v>
      </c>
      <c r="D518" s="42">
        <v>0.45</v>
      </c>
      <c r="E518" s="42">
        <v>7.4999999999999997E-2</v>
      </c>
      <c r="F518" s="42">
        <v>1.1000000000000001</v>
      </c>
      <c r="G518" s="98">
        <v>8.6999999999999993</v>
      </c>
      <c r="H518" s="8"/>
      <c r="I518" s="8"/>
      <c r="J518" s="8"/>
      <c r="K518" s="10"/>
      <c r="L518" s="8"/>
      <c r="M518" s="8"/>
      <c r="N518" s="8"/>
      <c r="O518" s="8"/>
    </row>
    <row r="519" spans="1:15">
      <c r="A519" s="42" t="s">
        <v>1136</v>
      </c>
      <c r="B519" s="42" t="s">
        <v>842</v>
      </c>
      <c r="C519" s="43">
        <v>30</v>
      </c>
      <c r="D519" s="42">
        <v>0.9</v>
      </c>
      <c r="E519" s="42">
        <v>0.15</v>
      </c>
      <c r="F519" s="42">
        <v>2.19</v>
      </c>
      <c r="G519" s="98">
        <v>17</v>
      </c>
      <c r="H519" s="8">
        <v>0.02</v>
      </c>
      <c r="I519" s="8">
        <v>1.56</v>
      </c>
      <c r="J519" s="8">
        <v>15.2</v>
      </c>
      <c r="K519" s="10">
        <v>0</v>
      </c>
      <c r="L519" s="8">
        <v>4</v>
      </c>
      <c r="M519" s="8">
        <v>12.6</v>
      </c>
      <c r="N519" s="8">
        <v>3.8</v>
      </c>
      <c r="O519" s="8">
        <v>0.26</v>
      </c>
    </row>
    <row r="520" spans="1:15">
      <c r="A520" s="42" t="s">
        <v>1136</v>
      </c>
      <c r="B520" s="42" t="s">
        <v>842</v>
      </c>
      <c r="C520" s="43">
        <v>19</v>
      </c>
      <c r="D520" s="42">
        <v>0.56999999999999995</v>
      </c>
      <c r="E520" s="42">
        <v>9.5000000000000001E-2</v>
      </c>
      <c r="F520" s="42">
        <v>1.39</v>
      </c>
      <c r="G520" s="98">
        <v>11</v>
      </c>
      <c r="H520" s="8"/>
      <c r="I520" s="8"/>
      <c r="J520" s="8"/>
      <c r="K520" s="10"/>
      <c r="L520" s="8"/>
      <c r="M520" s="8"/>
      <c r="N520" s="8"/>
      <c r="O520" s="8"/>
    </row>
    <row r="521" spans="1:15">
      <c r="A521" s="42" t="s">
        <v>1136</v>
      </c>
      <c r="B521" s="42" t="s">
        <v>842</v>
      </c>
      <c r="C521" s="43">
        <v>20</v>
      </c>
      <c r="D521" s="42">
        <v>0.6</v>
      </c>
      <c r="E521" s="42">
        <v>0.1</v>
      </c>
      <c r="F521" s="42">
        <v>1.46</v>
      </c>
      <c r="G521" s="98">
        <v>12</v>
      </c>
      <c r="H521" s="8">
        <v>0</v>
      </c>
      <c r="I521" s="8">
        <v>0</v>
      </c>
      <c r="J521" s="8">
        <v>0</v>
      </c>
      <c r="K521" s="10">
        <v>0</v>
      </c>
      <c r="L521" s="8">
        <v>0</v>
      </c>
      <c r="M521" s="8">
        <v>0</v>
      </c>
      <c r="N521" s="8">
        <v>0</v>
      </c>
      <c r="O521" s="8">
        <v>0</v>
      </c>
    </row>
    <row r="522" spans="1:15">
      <c r="A522" s="655" t="s">
        <v>444</v>
      </c>
      <c r="B522" s="655" t="s">
        <v>448</v>
      </c>
      <c r="C522" s="43">
        <v>11</v>
      </c>
      <c r="D522" s="42">
        <v>0.31</v>
      </c>
      <c r="E522" s="42">
        <v>0</v>
      </c>
      <c r="F522" s="42">
        <v>0.33</v>
      </c>
      <c r="G522" s="98">
        <v>1.32</v>
      </c>
      <c r="H522" s="8"/>
      <c r="I522" s="8"/>
      <c r="J522" s="8"/>
      <c r="K522" s="10"/>
      <c r="L522" s="8"/>
      <c r="M522" s="8"/>
      <c r="N522" s="8"/>
      <c r="O522" s="8"/>
    </row>
    <row r="523" spans="1:15">
      <c r="A523" s="655" t="s">
        <v>444</v>
      </c>
      <c r="B523" s="655" t="s">
        <v>448</v>
      </c>
      <c r="C523" s="43">
        <v>20</v>
      </c>
      <c r="D523" s="42">
        <v>0.56000000000000005</v>
      </c>
      <c r="E523" s="42">
        <v>0</v>
      </c>
      <c r="F523" s="42">
        <v>0.6</v>
      </c>
      <c r="G523" s="98">
        <v>2.4</v>
      </c>
      <c r="H523" s="8"/>
      <c r="I523" s="8"/>
      <c r="J523" s="8"/>
      <c r="K523" s="10"/>
      <c r="L523" s="8"/>
      <c r="M523" s="8"/>
      <c r="N523" s="8"/>
      <c r="O523" s="8"/>
    </row>
    <row r="524" spans="1:15">
      <c r="A524" s="658" t="s">
        <v>444</v>
      </c>
      <c r="B524" s="658" t="s">
        <v>448</v>
      </c>
      <c r="C524" s="661">
        <v>30</v>
      </c>
      <c r="D524" s="42">
        <v>0.84</v>
      </c>
      <c r="E524" s="42">
        <v>0</v>
      </c>
      <c r="F524" s="42">
        <v>0.9</v>
      </c>
      <c r="G524" s="98">
        <v>3.6</v>
      </c>
      <c r="H524" s="8"/>
      <c r="I524" s="8"/>
      <c r="J524" s="8"/>
      <c r="K524" s="10"/>
      <c r="L524" s="8"/>
      <c r="M524" s="8"/>
      <c r="N524" s="8"/>
      <c r="O524" s="8"/>
    </row>
    <row r="525" spans="1:15">
      <c r="A525" s="658" t="s">
        <v>444</v>
      </c>
      <c r="B525" s="658" t="s">
        <v>448</v>
      </c>
      <c r="C525" s="661">
        <v>28</v>
      </c>
      <c r="D525" s="42">
        <v>0.78</v>
      </c>
      <c r="E525" s="42">
        <v>0</v>
      </c>
      <c r="F525" s="42">
        <v>0.84</v>
      </c>
      <c r="G525" s="98">
        <v>3.36</v>
      </c>
      <c r="H525" s="8"/>
      <c r="I525" s="8"/>
      <c r="J525" s="8"/>
      <c r="K525" s="10"/>
      <c r="L525" s="8"/>
      <c r="M525" s="8"/>
      <c r="N525" s="8"/>
      <c r="O525" s="8"/>
    </row>
    <row r="526" spans="1:15">
      <c r="A526" s="658" t="s">
        <v>444</v>
      </c>
      <c r="B526" s="658" t="s">
        <v>448</v>
      </c>
      <c r="C526" s="661">
        <v>17</v>
      </c>
      <c r="D526" s="42">
        <v>0.48</v>
      </c>
      <c r="E526" s="42">
        <v>0</v>
      </c>
      <c r="F526" s="42">
        <v>0.51</v>
      </c>
      <c r="G526" s="98">
        <v>2</v>
      </c>
      <c r="H526" s="8"/>
      <c r="I526" s="8"/>
      <c r="J526" s="8"/>
      <c r="K526" s="10"/>
      <c r="L526" s="8"/>
      <c r="M526" s="8"/>
      <c r="N526" s="8"/>
      <c r="O526" s="8"/>
    </row>
    <row r="527" spans="1:15" s="560" customFormat="1">
      <c r="A527" s="655" t="s">
        <v>444</v>
      </c>
      <c r="B527" s="655" t="s">
        <v>448</v>
      </c>
      <c r="C527" s="659">
        <v>100</v>
      </c>
      <c r="D527" s="655">
        <v>2.8</v>
      </c>
      <c r="E527" s="655">
        <v>0</v>
      </c>
      <c r="F527" s="655">
        <v>3</v>
      </c>
      <c r="G527" s="656">
        <v>12</v>
      </c>
      <c r="H527" s="557"/>
      <c r="I527" s="557"/>
      <c r="J527" s="557"/>
      <c r="K527" s="555"/>
      <c r="L527" s="557"/>
      <c r="M527" s="557"/>
      <c r="N527" s="557"/>
      <c r="O527" s="557"/>
    </row>
    <row r="528" spans="1:15">
      <c r="A528" s="8"/>
      <c r="B528" s="8" t="s">
        <v>464</v>
      </c>
      <c r="C528" s="9">
        <v>30</v>
      </c>
      <c r="D528" s="8">
        <v>0.66</v>
      </c>
      <c r="E528" s="8">
        <v>0</v>
      </c>
      <c r="F528" s="8">
        <v>3.4</v>
      </c>
      <c r="G528" s="5">
        <v>18</v>
      </c>
      <c r="H528" s="8"/>
      <c r="I528" s="8"/>
      <c r="J528" s="8"/>
      <c r="K528" s="10"/>
      <c r="L528" s="8"/>
      <c r="M528" s="8"/>
      <c r="N528" s="8"/>
      <c r="O528" s="8"/>
    </row>
    <row r="529" spans="1:18">
      <c r="A529" s="8" t="s">
        <v>64</v>
      </c>
      <c r="B529" s="8" t="s">
        <v>464</v>
      </c>
      <c r="C529" s="9">
        <v>40</v>
      </c>
      <c r="D529" s="8">
        <v>0.88</v>
      </c>
      <c r="E529" s="8">
        <v>0</v>
      </c>
      <c r="F529" s="8">
        <v>4.4800000000000004</v>
      </c>
      <c r="G529" s="5">
        <v>23.2</v>
      </c>
      <c r="H529" s="8">
        <v>0</v>
      </c>
      <c r="I529" s="8">
        <v>0</v>
      </c>
      <c r="J529" s="8">
        <v>0</v>
      </c>
      <c r="K529" s="10">
        <v>0</v>
      </c>
      <c r="L529" s="8">
        <v>0</v>
      </c>
      <c r="M529" s="8">
        <v>0</v>
      </c>
      <c r="N529" s="8">
        <v>0</v>
      </c>
      <c r="O529" s="8">
        <v>0</v>
      </c>
    </row>
    <row r="530" spans="1:18">
      <c r="A530" s="8"/>
      <c r="B530" s="8" t="s">
        <v>464</v>
      </c>
      <c r="C530" s="9">
        <v>100</v>
      </c>
      <c r="D530" s="8">
        <v>2.2000000000000002</v>
      </c>
      <c r="E530" s="8">
        <v>0</v>
      </c>
      <c r="F530" s="8">
        <v>11.2</v>
      </c>
      <c r="G530" s="5">
        <v>58</v>
      </c>
      <c r="H530" s="8"/>
      <c r="I530" s="8"/>
      <c r="J530" s="8"/>
      <c r="K530" s="11"/>
      <c r="L530" s="8"/>
      <c r="M530" s="8"/>
      <c r="N530" s="8"/>
      <c r="O530" s="8"/>
    </row>
    <row r="531" spans="1:18">
      <c r="A531" s="8" t="s">
        <v>451</v>
      </c>
      <c r="B531" s="8" t="s">
        <v>465</v>
      </c>
      <c r="C531" s="9">
        <v>60</v>
      </c>
      <c r="D531" s="8">
        <v>0.24</v>
      </c>
      <c r="E531" s="8">
        <v>0.03</v>
      </c>
      <c r="F531" s="8">
        <v>0.78</v>
      </c>
      <c r="G531" s="5">
        <v>4.2</v>
      </c>
      <c r="H531" s="8"/>
      <c r="I531" s="8"/>
      <c r="J531" s="8"/>
      <c r="K531" s="11"/>
      <c r="L531" s="8"/>
      <c r="M531" s="8"/>
      <c r="N531" s="8"/>
      <c r="O531" s="8"/>
    </row>
    <row r="532" spans="1:18">
      <c r="A532" s="8" t="s">
        <v>451</v>
      </c>
      <c r="B532" s="8" t="s">
        <v>465</v>
      </c>
      <c r="C532" s="9">
        <v>46</v>
      </c>
      <c r="D532" s="8">
        <v>0.18</v>
      </c>
      <c r="E532" s="8">
        <v>0.02</v>
      </c>
      <c r="F532" s="8">
        <v>0.6</v>
      </c>
      <c r="G532" s="5">
        <v>3.2</v>
      </c>
      <c r="H532" s="8"/>
      <c r="I532" s="8"/>
      <c r="J532" s="8"/>
      <c r="K532" s="11"/>
      <c r="L532" s="8"/>
      <c r="M532" s="8"/>
      <c r="N532" s="8"/>
      <c r="O532" s="8"/>
    </row>
    <row r="533" spans="1:18">
      <c r="A533" s="8" t="s">
        <v>451</v>
      </c>
      <c r="B533" s="8" t="s">
        <v>466</v>
      </c>
      <c r="C533" s="9">
        <v>55</v>
      </c>
      <c r="D533" s="8">
        <v>0.44</v>
      </c>
      <c r="E533" s="8">
        <v>5.5E-2</v>
      </c>
      <c r="F533" s="8">
        <v>1.43</v>
      </c>
      <c r="G533" s="5">
        <v>7.7</v>
      </c>
      <c r="H533" s="8">
        <v>0.01</v>
      </c>
      <c r="I533" s="8">
        <v>5</v>
      </c>
      <c r="J533" s="8">
        <v>0</v>
      </c>
      <c r="K533" s="11">
        <v>0.03</v>
      </c>
      <c r="L533" s="8">
        <v>11.5</v>
      </c>
      <c r="M533" s="8">
        <v>21</v>
      </c>
      <c r="N533" s="8">
        <v>7</v>
      </c>
      <c r="O533" s="8">
        <v>0.3</v>
      </c>
    </row>
    <row r="534" spans="1:18">
      <c r="A534" s="8" t="s">
        <v>451</v>
      </c>
      <c r="B534" s="8" t="s">
        <v>466</v>
      </c>
      <c r="C534" s="9">
        <v>50</v>
      </c>
      <c r="D534" s="8">
        <v>0.4</v>
      </c>
      <c r="E534" s="8">
        <v>0.05</v>
      </c>
      <c r="F534" s="8">
        <v>1.3</v>
      </c>
      <c r="G534" s="5">
        <v>7</v>
      </c>
      <c r="H534" s="8">
        <v>4.0000000000000001E-3</v>
      </c>
      <c r="I534" s="8">
        <v>2</v>
      </c>
      <c r="J534" s="8">
        <v>0</v>
      </c>
      <c r="K534" s="11">
        <v>1.2E-2</v>
      </c>
      <c r="L534" s="8">
        <v>4.5999999999999996</v>
      </c>
      <c r="M534" s="8">
        <v>8.4</v>
      </c>
      <c r="N534" s="8">
        <v>2.8</v>
      </c>
      <c r="O534" s="8">
        <v>0.12</v>
      </c>
    </row>
    <row r="535" spans="1:18">
      <c r="A535" s="8" t="s">
        <v>451</v>
      </c>
      <c r="B535" s="8" t="s">
        <v>466</v>
      </c>
      <c r="C535" s="9">
        <v>20</v>
      </c>
      <c r="D535" s="8">
        <v>0.16</v>
      </c>
      <c r="E535" s="8">
        <v>0.02</v>
      </c>
      <c r="F535" s="8">
        <v>5.0199999999999996</v>
      </c>
      <c r="G535" s="5">
        <v>2.8</v>
      </c>
      <c r="H535" s="8">
        <v>8.0000000000000002E-3</v>
      </c>
      <c r="I535" s="8">
        <v>4</v>
      </c>
      <c r="J535" s="8">
        <v>0</v>
      </c>
      <c r="K535" s="11">
        <v>2.4E-2</v>
      </c>
      <c r="L535" s="8">
        <v>9.1999999999999993</v>
      </c>
      <c r="M535" s="8">
        <v>16.8</v>
      </c>
      <c r="N535" s="8">
        <v>5.6</v>
      </c>
      <c r="O535" s="8">
        <v>0.24</v>
      </c>
    </row>
    <row r="536" spans="1:18">
      <c r="A536" s="8" t="s">
        <v>451</v>
      </c>
      <c r="B536" s="8" t="s">
        <v>466</v>
      </c>
      <c r="C536" s="9">
        <v>40</v>
      </c>
      <c r="D536" s="8">
        <v>0.32</v>
      </c>
      <c r="E536" s="8">
        <v>0.04</v>
      </c>
      <c r="F536" s="8">
        <v>1.04</v>
      </c>
      <c r="G536" s="5">
        <v>5.6</v>
      </c>
      <c r="H536" s="8">
        <v>8.0000000000000002E-3</v>
      </c>
      <c r="I536" s="8">
        <v>4</v>
      </c>
      <c r="J536" s="8">
        <v>0</v>
      </c>
      <c r="K536" s="11">
        <v>0</v>
      </c>
      <c r="L536" s="8">
        <v>9.1999999999999993</v>
      </c>
      <c r="M536" s="8">
        <v>16.8</v>
      </c>
      <c r="N536" s="8">
        <v>5.6</v>
      </c>
      <c r="O536" s="8">
        <v>0.24</v>
      </c>
    </row>
    <row r="537" spans="1:18">
      <c r="A537" s="8" t="s">
        <v>451</v>
      </c>
      <c r="B537" s="8" t="s">
        <v>466</v>
      </c>
      <c r="C537" s="9">
        <v>35</v>
      </c>
      <c r="D537" s="8">
        <v>0.28000000000000003</v>
      </c>
      <c r="E537" s="8">
        <v>3.5000000000000003E-2</v>
      </c>
      <c r="F537" s="8">
        <v>0.91</v>
      </c>
      <c r="G537" s="5">
        <v>4.9000000000000004</v>
      </c>
      <c r="H537" s="8">
        <v>0</v>
      </c>
      <c r="I537" s="8">
        <v>1.5</v>
      </c>
      <c r="J537" s="8">
        <v>0</v>
      </c>
      <c r="K537" s="10">
        <v>8.9999999999999993E-3</v>
      </c>
      <c r="L537" s="8">
        <v>3.45</v>
      </c>
      <c r="M537" s="8">
        <v>6.3</v>
      </c>
      <c r="N537" s="8">
        <v>2.1</v>
      </c>
      <c r="O537" s="8">
        <v>0.09</v>
      </c>
    </row>
    <row r="538" spans="1:18">
      <c r="A538" s="8" t="s">
        <v>451</v>
      </c>
      <c r="B538" s="8" t="s">
        <v>466</v>
      </c>
      <c r="C538" s="9">
        <v>15</v>
      </c>
      <c r="D538" s="8">
        <v>0.12</v>
      </c>
      <c r="E538" s="8">
        <v>1.4999999999999999E-2</v>
      </c>
      <c r="F538" s="8">
        <v>0.39</v>
      </c>
      <c r="G538" s="5">
        <v>2.1</v>
      </c>
      <c r="H538" s="8">
        <v>6.8999999999999999E-3</v>
      </c>
      <c r="I538" s="8">
        <v>3</v>
      </c>
      <c r="J538" s="8">
        <v>0</v>
      </c>
      <c r="K538" s="11">
        <v>1.7999999999999999E-2</v>
      </c>
      <c r="L538" s="8">
        <v>6.9</v>
      </c>
      <c r="M538" s="8">
        <v>12.6</v>
      </c>
      <c r="N538" s="8">
        <v>4.2</v>
      </c>
      <c r="O538" s="8">
        <v>0.18</v>
      </c>
    </row>
    <row r="539" spans="1:18">
      <c r="A539" s="8" t="s">
        <v>451</v>
      </c>
      <c r="B539" s="8" t="s">
        <v>466</v>
      </c>
      <c r="C539" s="9">
        <v>30</v>
      </c>
      <c r="D539" s="8">
        <v>0.24</v>
      </c>
      <c r="E539" s="8">
        <v>0.03</v>
      </c>
      <c r="F539" s="8">
        <v>0.78</v>
      </c>
      <c r="G539" s="5">
        <v>4.2</v>
      </c>
      <c r="H539" s="8"/>
      <c r="I539" s="8"/>
      <c r="J539" s="8"/>
      <c r="K539" s="11"/>
      <c r="L539" s="8"/>
      <c r="M539" s="8"/>
      <c r="N539" s="8"/>
      <c r="O539" s="8"/>
    </row>
    <row r="540" spans="1:18">
      <c r="A540" s="8"/>
      <c r="B540" s="14" t="s">
        <v>452</v>
      </c>
      <c r="C540" s="16">
        <v>25</v>
      </c>
      <c r="D540" s="14">
        <v>0.23</v>
      </c>
      <c r="E540" s="14">
        <v>0.05</v>
      </c>
      <c r="F540" s="14">
        <v>0.95</v>
      </c>
      <c r="G540" s="15">
        <v>4.5</v>
      </c>
      <c r="H540" s="8"/>
      <c r="I540" s="8"/>
      <c r="J540" s="8"/>
      <c r="K540" s="11"/>
      <c r="L540" s="8"/>
      <c r="M540" s="8"/>
      <c r="N540" s="8"/>
      <c r="O540" s="8"/>
    </row>
    <row r="541" spans="1:18">
      <c r="A541" s="8"/>
      <c r="B541" s="8" t="s">
        <v>450</v>
      </c>
      <c r="C541" s="9">
        <v>25</v>
      </c>
      <c r="D541" s="8">
        <v>0</v>
      </c>
      <c r="E541" s="8">
        <v>0</v>
      </c>
      <c r="F541" s="8">
        <v>0</v>
      </c>
      <c r="G541" s="5">
        <v>3.4</v>
      </c>
      <c r="H541" s="8"/>
      <c r="I541" s="8"/>
      <c r="J541" s="8"/>
      <c r="K541" s="11"/>
      <c r="L541" s="8"/>
      <c r="M541" s="8"/>
      <c r="N541" s="8"/>
      <c r="O541" s="8"/>
    </row>
    <row r="542" spans="1:18">
      <c r="A542" s="8" t="s">
        <v>451</v>
      </c>
      <c r="B542" s="8" t="s">
        <v>467</v>
      </c>
      <c r="C542" s="9" t="s">
        <v>468</v>
      </c>
      <c r="D542" s="8">
        <v>0.23</v>
      </c>
      <c r="E542" s="8">
        <v>0.05</v>
      </c>
      <c r="F542" s="8">
        <v>0.95</v>
      </c>
      <c r="G542" s="5" t="s">
        <v>469</v>
      </c>
      <c r="H542" s="8"/>
      <c r="I542" s="8"/>
      <c r="J542" s="8"/>
      <c r="K542" s="11"/>
      <c r="L542" s="8"/>
      <c r="M542" s="8"/>
      <c r="N542" s="8"/>
      <c r="O542" s="8"/>
    </row>
    <row r="543" spans="1:18">
      <c r="A543" s="8" t="s">
        <v>451</v>
      </c>
      <c r="B543" s="8" t="s">
        <v>467</v>
      </c>
      <c r="C543" s="9" t="s">
        <v>470</v>
      </c>
      <c r="D543" s="8">
        <v>0.27</v>
      </c>
      <c r="E543" s="8">
        <v>0.03</v>
      </c>
      <c r="F543" s="8">
        <v>1.71</v>
      </c>
      <c r="G543" s="5">
        <v>10.5</v>
      </c>
      <c r="H543" s="8">
        <v>5.0000000000000001E-3</v>
      </c>
      <c r="I543" s="8">
        <v>2.5</v>
      </c>
      <c r="J543" s="8">
        <v>0</v>
      </c>
      <c r="K543" s="11">
        <v>1.4999999999999999E-2</v>
      </c>
      <c r="L543" s="8">
        <v>5.75</v>
      </c>
      <c r="M543" s="8">
        <v>10.5</v>
      </c>
      <c r="N543" s="8">
        <v>3.5</v>
      </c>
      <c r="O543" s="8">
        <v>0.15</v>
      </c>
    </row>
    <row r="544" spans="1:18" s="51" customFormat="1">
      <c r="A544" s="8" t="s">
        <v>451</v>
      </c>
      <c r="B544" s="8" t="s">
        <v>467</v>
      </c>
      <c r="C544" s="9" t="s">
        <v>471</v>
      </c>
      <c r="D544" s="8">
        <v>0.34</v>
      </c>
      <c r="E544" s="8">
        <v>0.06</v>
      </c>
      <c r="F544" s="8">
        <v>1.06</v>
      </c>
      <c r="G544" s="5">
        <v>6.4</v>
      </c>
      <c r="H544" s="8"/>
      <c r="I544" s="8"/>
      <c r="J544" s="8"/>
      <c r="K544" s="11"/>
      <c r="L544" s="8"/>
      <c r="M544" s="8"/>
      <c r="N544" s="8"/>
      <c r="O544" s="8"/>
      <c r="P544" s="1"/>
      <c r="Q544" s="1"/>
      <c r="R544" s="1"/>
    </row>
    <row r="545" spans="1:18" s="51" customFormat="1">
      <c r="A545" s="8" t="s">
        <v>453</v>
      </c>
      <c r="B545" s="8" t="s">
        <v>472</v>
      </c>
      <c r="C545" s="9">
        <v>25</v>
      </c>
      <c r="D545" s="8">
        <v>0.2</v>
      </c>
      <c r="E545" s="8">
        <v>2.5000000000000001E-2</v>
      </c>
      <c r="F545" s="8">
        <v>0.65</v>
      </c>
      <c r="G545" s="5">
        <v>3.5</v>
      </c>
      <c r="H545" s="8">
        <v>7.0000000000000007E-2</v>
      </c>
      <c r="I545" s="8">
        <v>1.2</v>
      </c>
      <c r="J545" s="8">
        <v>20.16</v>
      </c>
      <c r="K545" s="11">
        <v>0</v>
      </c>
      <c r="L545" s="8">
        <v>300</v>
      </c>
      <c r="M545" s="8">
        <v>190</v>
      </c>
      <c r="N545" s="8">
        <v>30</v>
      </c>
      <c r="O545" s="8">
        <v>0.21</v>
      </c>
      <c r="P545" s="1"/>
      <c r="Q545" s="1"/>
      <c r="R545" s="1"/>
    </row>
    <row r="546" spans="1:18" s="51" customFormat="1">
      <c r="A546" s="8" t="s">
        <v>69</v>
      </c>
      <c r="B546" s="8" t="s">
        <v>473</v>
      </c>
      <c r="C546" s="9">
        <v>200</v>
      </c>
      <c r="D546" s="8">
        <v>5.6</v>
      </c>
      <c r="E546" s="8">
        <v>6.4</v>
      </c>
      <c r="F546" s="8">
        <v>19.399999999999999</v>
      </c>
      <c r="G546" s="5">
        <v>158</v>
      </c>
      <c r="H546" s="8">
        <v>7.0000000000000007E-2</v>
      </c>
      <c r="I546" s="8">
        <v>0.45</v>
      </c>
      <c r="J546" s="8">
        <v>7.0000000000000007E-2</v>
      </c>
      <c r="K546" s="10">
        <v>2.5</v>
      </c>
      <c r="L546" s="8">
        <v>155.43</v>
      </c>
      <c r="M546" s="8">
        <v>220.32</v>
      </c>
      <c r="N546" s="8">
        <v>27.9</v>
      </c>
      <c r="O546" s="8">
        <v>0.77</v>
      </c>
      <c r="P546" s="1"/>
      <c r="Q546" s="1"/>
      <c r="R546" s="1"/>
    </row>
    <row r="547" spans="1:18" s="51" customFormat="1">
      <c r="A547" s="8" t="s">
        <v>474</v>
      </c>
      <c r="B547" s="8" t="s">
        <v>475</v>
      </c>
      <c r="C547" s="9">
        <v>100</v>
      </c>
      <c r="D547" s="8">
        <v>16.87</v>
      </c>
      <c r="E547" s="8">
        <v>11.4</v>
      </c>
      <c r="F547" s="8">
        <v>20.82</v>
      </c>
      <c r="G547" s="5">
        <v>225</v>
      </c>
      <c r="H547" s="8">
        <v>0.02</v>
      </c>
      <c r="I547" s="8">
        <v>0.04</v>
      </c>
      <c r="J547" s="8">
        <v>18</v>
      </c>
      <c r="K547" s="11">
        <v>8.1</v>
      </c>
      <c r="L547" s="8">
        <v>27.5</v>
      </c>
      <c r="M547" s="8">
        <v>63.9</v>
      </c>
      <c r="N547" s="8">
        <v>13.9</v>
      </c>
      <c r="O547" s="8">
        <v>0.43</v>
      </c>
      <c r="P547" s="1"/>
      <c r="Q547" s="1"/>
      <c r="R547" s="1"/>
    </row>
    <row r="548" spans="1:18" s="51" customFormat="1">
      <c r="A548" s="8" t="s">
        <v>476</v>
      </c>
      <c r="B548" s="8" t="s">
        <v>477</v>
      </c>
      <c r="C548" s="9">
        <v>75</v>
      </c>
      <c r="D548" s="8">
        <v>3.5</v>
      </c>
      <c r="E548" s="8">
        <v>3.97</v>
      </c>
      <c r="F548" s="8">
        <v>21.13</v>
      </c>
      <c r="G548" s="5">
        <v>138</v>
      </c>
      <c r="H548" s="8">
        <v>0.03</v>
      </c>
      <c r="I548" s="8">
        <v>0.24</v>
      </c>
      <c r="J548" s="8">
        <v>18</v>
      </c>
      <c r="K548" s="11">
        <v>8.1</v>
      </c>
      <c r="L548" s="8">
        <v>90.9</v>
      </c>
      <c r="M548" s="8">
        <v>109.7</v>
      </c>
      <c r="N548" s="8">
        <v>20.7</v>
      </c>
      <c r="O548" s="8">
        <v>0.47</v>
      </c>
      <c r="P548" s="1"/>
      <c r="Q548" s="1"/>
      <c r="R548" s="1"/>
    </row>
    <row r="549" spans="1:18" s="51" customFormat="1">
      <c r="A549" s="8" t="s">
        <v>476</v>
      </c>
      <c r="B549" s="8" t="s">
        <v>477</v>
      </c>
      <c r="C549" s="9" t="s">
        <v>478</v>
      </c>
      <c r="D549" s="8">
        <v>5</v>
      </c>
      <c r="E549" s="8">
        <v>4.01</v>
      </c>
      <c r="F549" s="8">
        <v>32.49</v>
      </c>
      <c r="G549" s="5">
        <v>190</v>
      </c>
      <c r="H549" s="8">
        <v>0.06</v>
      </c>
      <c r="I549" s="8">
        <v>0.36</v>
      </c>
      <c r="J549" s="8">
        <v>36</v>
      </c>
      <c r="K549" s="11">
        <v>16.2</v>
      </c>
      <c r="L549" s="8">
        <v>150</v>
      </c>
      <c r="M549" s="8">
        <v>196.5</v>
      </c>
      <c r="N549" s="8">
        <v>37.97</v>
      </c>
      <c r="O549" s="8">
        <v>0.92</v>
      </c>
      <c r="P549" s="1"/>
      <c r="Q549" s="1"/>
      <c r="R549" s="1"/>
    </row>
    <row r="550" spans="1:18">
      <c r="A550" s="8" t="s">
        <v>476</v>
      </c>
      <c r="B550" s="8" t="s">
        <v>479</v>
      </c>
      <c r="C550" s="9" t="s">
        <v>480</v>
      </c>
      <c r="D550" s="8">
        <v>9.1999999999999993</v>
      </c>
      <c r="E550" s="8">
        <v>8</v>
      </c>
      <c r="F550" s="8">
        <v>59.3</v>
      </c>
      <c r="G550" s="5">
        <v>354</v>
      </c>
      <c r="H550" s="8"/>
      <c r="I550" s="8"/>
      <c r="J550" s="8"/>
      <c r="K550" s="11"/>
      <c r="L550" s="8"/>
      <c r="M550" s="8"/>
      <c r="N550" s="8"/>
      <c r="O550" s="8"/>
    </row>
    <row r="551" spans="1:18">
      <c r="A551" s="8"/>
      <c r="B551" s="8" t="s">
        <v>481</v>
      </c>
      <c r="C551" s="9"/>
      <c r="D551" s="8"/>
      <c r="E551" s="8"/>
      <c r="F551" s="8"/>
      <c r="G551" s="5"/>
      <c r="H551" s="8">
        <v>0.02</v>
      </c>
      <c r="I551" s="8">
        <v>0.3</v>
      </c>
      <c r="J551" s="8">
        <v>0</v>
      </c>
      <c r="K551" s="11">
        <v>0</v>
      </c>
      <c r="L551" s="8">
        <v>95.1</v>
      </c>
      <c r="M551" s="8">
        <v>68.7</v>
      </c>
      <c r="N551" s="8">
        <v>10.199999999999999</v>
      </c>
      <c r="O551" s="8">
        <v>0.06</v>
      </c>
    </row>
    <row r="552" spans="1:18">
      <c r="A552" s="8"/>
      <c r="B552" s="8" t="s">
        <v>482</v>
      </c>
      <c r="C552" s="9">
        <v>20</v>
      </c>
      <c r="D552" s="8">
        <v>1.5</v>
      </c>
      <c r="E552" s="8">
        <v>0.04</v>
      </c>
      <c r="F552" s="8">
        <v>11.36</v>
      </c>
      <c r="G552" s="5">
        <v>52</v>
      </c>
      <c r="H552" s="8"/>
      <c r="I552" s="8"/>
      <c r="J552" s="8"/>
      <c r="K552" s="11"/>
      <c r="L552" s="8"/>
      <c r="M552" s="8"/>
      <c r="N552" s="8"/>
      <c r="O552" s="8"/>
    </row>
    <row r="553" spans="1:18">
      <c r="A553" s="8"/>
      <c r="B553" s="8" t="s">
        <v>482</v>
      </c>
      <c r="C553" s="9">
        <v>30</v>
      </c>
      <c r="D553" s="8">
        <v>2.25</v>
      </c>
      <c r="E553" s="8">
        <v>0.06</v>
      </c>
      <c r="F553" s="8">
        <v>17.04</v>
      </c>
      <c r="G553" s="5">
        <v>78</v>
      </c>
      <c r="H553" s="10">
        <v>0.03</v>
      </c>
      <c r="I553" s="10">
        <v>0.04</v>
      </c>
      <c r="J553" s="10">
        <v>24</v>
      </c>
      <c r="K553" s="11">
        <v>10.8</v>
      </c>
      <c r="L553" s="10">
        <v>36.6</v>
      </c>
      <c r="M553" s="10">
        <v>85.2</v>
      </c>
      <c r="N553" s="10">
        <v>18.5</v>
      </c>
      <c r="O553" s="10">
        <v>0.56999999999999995</v>
      </c>
    </row>
    <row r="554" spans="1:18">
      <c r="A554" s="10" t="s">
        <v>476</v>
      </c>
      <c r="B554" s="10" t="s">
        <v>483</v>
      </c>
      <c r="C554" s="9">
        <v>120</v>
      </c>
      <c r="D554" s="8">
        <v>5.52</v>
      </c>
      <c r="E554" s="33">
        <v>6.36</v>
      </c>
      <c r="F554" s="33">
        <v>33.840000000000003</v>
      </c>
      <c r="G554" s="86">
        <v>221</v>
      </c>
      <c r="H554" s="10">
        <v>0.04</v>
      </c>
      <c r="I554" s="10">
        <v>0.04</v>
      </c>
      <c r="J554" s="10">
        <v>24</v>
      </c>
      <c r="K554" s="11">
        <v>10.8</v>
      </c>
      <c r="L554" s="10">
        <v>36.6</v>
      </c>
      <c r="M554" s="10">
        <v>85.2</v>
      </c>
      <c r="N554" s="10">
        <v>18.5</v>
      </c>
      <c r="O554" s="10">
        <v>0.56999999999999995</v>
      </c>
      <c r="P554" s="51"/>
      <c r="Q554" s="51"/>
      <c r="R554" s="51"/>
    </row>
    <row r="555" spans="1:18">
      <c r="A555" s="10" t="s">
        <v>476</v>
      </c>
      <c r="B555" s="10" t="s">
        <v>483</v>
      </c>
      <c r="C555" s="52">
        <v>130</v>
      </c>
      <c r="D555" s="10">
        <v>5.98</v>
      </c>
      <c r="E555" s="10">
        <v>6.89</v>
      </c>
      <c r="F555" s="10">
        <v>36.700000000000003</v>
      </c>
      <c r="G555" s="53">
        <v>239</v>
      </c>
      <c r="H555" s="10"/>
      <c r="I555" s="10"/>
      <c r="J555" s="10"/>
      <c r="K555" s="11"/>
      <c r="L555" s="10"/>
      <c r="M555" s="10"/>
      <c r="N555" s="10"/>
      <c r="O555" s="10"/>
      <c r="P555" s="51"/>
      <c r="Q555" s="51"/>
      <c r="R555" s="51"/>
    </row>
    <row r="556" spans="1:18">
      <c r="A556" s="10" t="s">
        <v>476</v>
      </c>
      <c r="B556" s="10" t="s">
        <v>483</v>
      </c>
      <c r="C556" s="52">
        <v>200</v>
      </c>
      <c r="D556" s="10">
        <v>9.1999999999999993</v>
      </c>
      <c r="E556" s="10">
        <v>10.6</v>
      </c>
      <c r="F556" s="10">
        <v>56.4</v>
      </c>
      <c r="G556" s="53">
        <v>368</v>
      </c>
      <c r="H556" s="10">
        <v>0.03</v>
      </c>
      <c r="I556" s="10">
        <v>5.1999999999999998E-2</v>
      </c>
      <c r="J556" s="10">
        <v>31.2</v>
      </c>
      <c r="K556" s="11">
        <v>14.04</v>
      </c>
      <c r="L556" s="10">
        <v>47.6</v>
      </c>
      <c r="M556" s="10">
        <v>110.8</v>
      </c>
      <c r="N556" s="10">
        <v>25.1</v>
      </c>
      <c r="O556" s="10">
        <v>0.74</v>
      </c>
      <c r="P556" s="51"/>
      <c r="Q556" s="51"/>
      <c r="R556" s="51"/>
    </row>
    <row r="557" spans="1:18">
      <c r="A557" s="10" t="s">
        <v>476</v>
      </c>
      <c r="B557" s="10" t="s">
        <v>483</v>
      </c>
      <c r="C557" s="52">
        <v>100</v>
      </c>
      <c r="D557" s="10">
        <v>4.5999999999999996</v>
      </c>
      <c r="E557" s="10">
        <v>5.3</v>
      </c>
      <c r="F557" s="10">
        <v>28.2</v>
      </c>
      <c r="G557" s="53">
        <v>184</v>
      </c>
      <c r="H557" s="10">
        <v>0.04</v>
      </c>
      <c r="I557" s="10">
        <v>0.06</v>
      </c>
      <c r="J557" s="10">
        <v>20</v>
      </c>
      <c r="K557" s="11">
        <v>13.5</v>
      </c>
      <c r="L557" s="10">
        <v>45.75</v>
      </c>
      <c r="M557" s="10">
        <v>106.25</v>
      </c>
      <c r="N557" s="10">
        <v>23.13</v>
      </c>
      <c r="O557" s="10">
        <v>0.71</v>
      </c>
      <c r="P557" s="51"/>
      <c r="Q557" s="51"/>
      <c r="R557" s="51"/>
    </row>
    <row r="558" spans="1:18">
      <c r="A558" s="10" t="s">
        <v>476</v>
      </c>
      <c r="B558" s="10" t="s">
        <v>483</v>
      </c>
      <c r="C558" s="52">
        <v>125</v>
      </c>
      <c r="D558" s="10">
        <v>5.75</v>
      </c>
      <c r="E558" s="10">
        <v>6.63</v>
      </c>
      <c r="F558" s="10">
        <v>35.25</v>
      </c>
      <c r="G558" s="53">
        <v>230</v>
      </c>
      <c r="H558" s="10">
        <v>0.04</v>
      </c>
      <c r="I558" s="10">
        <v>0.06</v>
      </c>
      <c r="J558" s="10">
        <v>36</v>
      </c>
      <c r="K558" s="11">
        <v>16.2</v>
      </c>
      <c r="L558" s="10">
        <v>54.9</v>
      </c>
      <c r="M558" s="10">
        <v>127.8</v>
      </c>
      <c r="N558" s="10">
        <v>27.77</v>
      </c>
      <c r="O558" s="10">
        <v>0.86</v>
      </c>
      <c r="P558" s="51"/>
      <c r="Q558" s="51"/>
      <c r="R558" s="51"/>
    </row>
    <row r="559" spans="1:18">
      <c r="A559" s="10" t="s">
        <v>476</v>
      </c>
      <c r="B559" s="10" t="s">
        <v>483</v>
      </c>
      <c r="C559" s="52">
        <v>150</v>
      </c>
      <c r="D559" s="10">
        <v>6.95</v>
      </c>
      <c r="E559" s="10">
        <v>7.94</v>
      </c>
      <c r="F559" s="10">
        <v>42.26</v>
      </c>
      <c r="G559" s="53">
        <v>276</v>
      </c>
      <c r="H559" s="10">
        <v>0.05</v>
      </c>
      <c r="I559" s="10">
        <v>0.26</v>
      </c>
      <c r="J559" s="10">
        <v>36</v>
      </c>
      <c r="K559" s="11">
        <v>16.2</v>
      </c>
      <c r="L559" s="10">
        <v>118.3</v>
      </c>
      <c r="M559" s="10">
        <v>173.6</v>
      </c>
      <c r="N559" s="10">
        <v>34.57</v>
      </c>
      <c r="O559" s="10">
        <v>0.9</v>
      </c>
      <c r="P559" s="51"/>
      <c r="Q559" s="51"/>
      <c r="R559" s="51"/>
    </row>
    <row r="560" spans="1:18">
      <c r="A560" s="10" t="s">
        <v>476</v>
      </c>
      <c r="B560" s="10" t="s">
        <v>484</v>
      </c>
      <c r="C560" s="87" t="s">
        <v>443</v>
      </c>
      <c r="D560" s="10">
        <v>8.4499999999999993</v>
      </c>
      <c r="E560" s="10">
        <v>7.98</v>
      </c>
      <c r="F560" s="10">
        <v>53.62</v>
      </c>
      <c r="G560" s="53">
        <v>328</v>
      </c>
      <c r="H560" s="88"/>
      <c r="I560" s="88"/>
      <c r="J560" s="88"/>
      <c r="K560" s="89"/>
      <c r="L560" s="88"/>
      <c r="M560" s="88"/>
      <c r="N560" s="88"/>
      <c r="O560" s="88"/>
    </row>
    <row r="561" spans="1:18">
      <c r="B561" s="90" t="s">
        <v>485</v>
      </c>
      <c r="C561" s="2" t="s">
        <v>144</v>
      </c>
      <c r="D561" s="88"/>
      <c r="E561" s="88"/>
      <c r="F561" s="88"/>
      <c r="G561" s="91"/>
      <c r="H561" s="8">
        <v>0.05</v>
      </c>
      <c r="I561" s="8">
        <v>0.2</v>
      </c>
      <c r="J561" s="8">
        <v>68.3</v>
      </c>
      <c r="K561" s="11">
        <v>39.1</v>
      </c>
      <c r="L561" s="8">
        <v>110.3</v>
      </c>
      <c r="M561" s="8">
        <v>157.19999999999999</v>
      </c>
      <c r="N561" s="8">
        <v>17.690000000000001</v>
      </c>
      <c r="O561" s="8">
        <v>0.62</v>
      </c>
    </row>
    <row r="562" spans="1:18">
      <c r="A562" s="10" t="s">
        <v>486</v>
      </c>
      <c r="B562" s="8" t="s">
        <v>487</v>
      </c>
      <c r="C562" s="9">
        <v>75</v>
      </c>
      <c r="D562" s="8">
        <v>13.1</v>
      </c>
      <c r="E562" s="8">
        <v>11.6</v>
      </c>
      <c r="F562" s="8">
        <v>12.36</v>
      </c>
      <c r="G562" s="5">
        <v>206</v>
      </c>
      <c r="H562" s="8">
        <v>0.09</v>
      </c>
      <c r="I562" s="8">
        <v>0.37</v>
      </c>
      <c r="J562" s="8">
        <v>127.5</v>
      </c>
      <c r="K562" s="10">
        <v>0.4</v>
      </c>
      <c r="L562" s="8">
        <v>205.9</v>
      </c>
      <c r="M562" s="8">
        <v>293.39999999999998</v>
      </c>
      <c r="N562" s="8">
        <v>33.020000000000003</v>
      </c>
      <c r="O562" s="8">
        <v>1.1599999999999999</v>
      </c>
    </row>
    <row r="563" spans="1:18" s="4" customFormat="1">
      <c r="A563" s="10" t="s">
        <v>486</v>
      </c>
      <c r="B563" s="8" t="s">
        <v>487</v>
      </c>
      <c r="C563" s="9">
        <v>140</v>
      </c>
      <c r="D563" s="8">
        <v>24.5</v>
      </c>
      <c r="E563" s="8">
        <v>21.65</v>
      </c>
      <c r="F563" s="8">
        <v>23.1</v>
      </c>
      <c r="G563" s="5">
        <v>385</v>
      </c>
      <c r="H563" s="8">
        <v>0.1</v>
      </c>
      <c r="I563" s="8">
        <v>0.4</v>
      </c>
      <c r="J563" s="8">
        <v>136.6</v>
      </c>
      <c r="K563" s="11">
        <v>78.2</v>
      </c>
      <c r="L563" s="8">
        <v>220.6</v>
      </c>
      <c r="M563" s="8">
        <v>314.39999999999998</v>
      </c>
      <c r="N563" s="8">
        <v>35.380000000000003</v>
      </c>
      <c r="O563" s="8">
        <v>1.24</v>
      </c>
      <c r="P563" s="1"/>
      <c r="Q563" s="1"/>
      <c r="R563" s="1"/>
    </row>
    <row r="564" spans="1:18" s="51" customFormat="1">
      <c r="A564" s="10" t="s">
        <v>486</v>
      </c>
      <c r="B564" s="8" t="s">
        <v>487</v>
      </c>
      <c r="C564" s="9">
        <v>150</v>
      </c>
      <c r="D564" s="8">
        <v>26.2</v>
      </c>
      <c r="E564" s="8">
        <v>23.2</v>
      </c>
      <c r="F564" s="8">
        <v>24.72</v>
      </c>
      <c r="G564" s="5">
        <v>412</v>
      </c>
      <c r="H564" s="8">
        <v>8.3000000000000004E-2</v>
      </c>
      <c r="I564" s="8">
        <v>0.46</v>
      </c>
      <c r="J564" s="8">
        <v>91</v>
      </c>
      <c r="K564" s="11">
        <v>52.14</v>
      </c>
      <c r="L564" s="8">
        <v>210.42</v>
      </c>
      <c r="M564" s="8">
        <v>255.42</v>
      </c>
      <c r="N564" s="8">
        <v>30.38</v>
      </c>
      <c r="O564" s="8">
        <v>0.86</v>
      </c>
      <c r="P564" s="1"/>
      <c r="Q564" s="1"/>
      <c r="R564" s="1"/>
    </row>
    <row r="565" spans="1:18" s="51" customFormat="1">
      <c r="A565" s="8" t="s">
        <v>486</v>
      </c>
      <c r="B565" s="8" t="s">
        <v>488</v>
      </c>
      <c r="C565" s="9" t="s">
        <v>489</v>
      </c>
      <c r="D565" s="8">
        <v>18.96</v>
      </c>
      <c r="E565" s="8">
        <v>15.5</v>
      </c>
      <c r="F565" s="8">
        <v>27.84</v>
      </c>
      <c r="G565" s="5">
        <v>326</v>
      </c>
      <c r="H565" s="8">
        <v>1.4999999999999999E-2</v>
      </c>
      <c r="I565" s="8">
        <v>0.3</v>
      </c>
      <c r="J565" s="8">
        <v>0</v>
      </c>
      <c r="K565" s="10">
        <v>0</v>
      </c>
      <c r="L565" s="8">
        <v>95.1</v>
      </c>
      <c r="M565" s="8">
        <v>68.7</v>
      </c>
      <c r="N565" s="8">
        <v>10.199999999999999</v>
      </c>
      <c r="O565" s="8">
        <v>0.06</v>
      </c>
      <c r="P565" s="1"/>
      <c r="Q565" s="1"/>
      <c r="R565" s="1"/>
    </row>
    <row r="566" spans="1:18" s="51" customFormat="1">
      <c r="A566" s="8"/>
      <c r="B566" s="8"/>
      <c r="C566" s="9">
        <v>30</v>
      </c>
      <c r="D566" s="8">
        <v>2.25</v>
      </c>
      <c r="E566" s="8">
        <v>0.06</v>
      </c>
      <c r="F566" s="8">
        <v>17.04</v>
      </c>
      <c r="G566" s="5">
        <v>78</v>
      </c>
      <c r="H566" s="8">
        <v>0.01</v>
      </c>
      <c r="I566" s="8">
        <v>0.2</v>
      </c>
      <c r="J566" s="8">
        <v>0</v>
      </c>
      <c r="K566" s="11">
        <v>0</v>
      </c>
      <c r="L566" s="8">
        <v>63.4</v>
      </c>
      <c r="M566" s="8">
        <v>45.8</v>
      </c>
      <c r="N566" s="8">
        <v>6.8</v>
      </c>
      <c r="O566" s="8">
        <v>0.04</v>
      </c>
      <c r="P566" s="1"/>
      <c r="Q566" s="1"/>
      <c r="R566" s="1"/>
    </row>
    <row r="567" spans="1:18" s="51" customFormat="1">
      <c r="A567" s="8"/>
      <c r="B567" s="8" t="s">
        <v>490</v>
      </c>
      <c r="C567" s="9">
        <v>20</v>
      </c>
      <c r="D567" s="8">
        <v>1.5</v>
      </c>
      <c r="E567" s="8">
        <v>0.04</v>
      </c>
      <c r="F567" s="8">
        <v>11.36</v>
      </c>
      <c r="G567" s="5">
        <v>52</v>
      </c>
      <c r="H567" s="8">
        <v>8.6999999999999994E-2</v>
      </c>
      <c r="I567" s="8">
        <v>0.31</v>
      </c>
      <c r="J567" s="8">
        <v>109.2</v>
      </c>
      <c r="K567" s="11">
        <v>62.57</v>
      </c>
      <c r="L567" s="8">
        <v>176.4</v>
      </c>
      <c r="M567" s="8">
        <v>251.5</v>
      </c>
      <c r="N567" s="8">
        <v>28.3</v>
      </c>
      <c r="O567" s="8">
        <v>0.98</v>
      </c>
      <c r="P567" s="1"/>
      <c r="Q567" s="1"/>
      <c r="R567" s="1"/>
    </row>
    <row r="568" spans="1:18" s="4" customFormat="1">
      <c r="A568" s="10" t="s">
        <v>486</v>
      </c>
      <c r="B568" s="8" t="s">
        <v>487</v>
      </c>
      <c r="C568" s="9">
        <v>120</v>
      </c>
      <c r="D568" s="8">
        <v>20.95</v>
      </c>
      <c r="E568" s="8">
        <v>18.55</v>
      </c>
      <c r="F568" s="8" t="s">
        <v>491</v>
      </c>
      <c r="G568" s="5">
        <v>329</v>
      </c>
      <c r="H568" s="8">
        <v>0.09</v>
      </c>
      <c r="I568" s="8">
        <v>0.33</v>
      </c>
      <c r="J568" s="8">
        <v>118.3</v>
      </c>
      <c r="K568" s="10">
        <v>2.08</v>
      </c>
      <c r="L568" s="8">
        <v>191.1</v>
      </c>
      <c r="M568" s="8">
        <v>272.44</v>
      </c>
      <c r="N568" s="8">
        <v>30.64</v>
      </c>
      <c r="O568" s="8">
        <v>1.1000000000000001</v>
      </c>
      <c r="P568" s="1"/>
      <c r="Q568" s="1"/>
      <c r="R568" s="1"/>
    </row>
    <row r="569" spans="1:18" s="51" customFormat="1">
      <c r="A569" s="10" t="s">
        <v>486</v>
      </c>
      <c r="B569" s="8" t="s">
        <v>487</v>
      </c>
      <c r="C569" s="9">
        <v>130</v>
      </c>
      <c r="D569" s="8">
        <v>22.66</v>
      </c>
      <c r="E569" s="8">
        <v>20.100000000000001</v>
      </c>
      <c r="F569" s="8">
        <v>21.4</v>
      </c>
      <c r="G569" s="5">
        <v>358</v>
      </c>
      <c r="H569" s="8">
        <v>0.1</v>
      </c>
      <c r="I569" s="8">
        <v>0.36</v>
      </c>
      <c r="J569" s="8">
        <v>127.4</v>
      </c>
      <c r="K569" s="10">
        <v>2.2400000000000002</v>
      </c>
      <c r="L569" s="8">
        <v>205.8</v>
      </c>
      <c r="M569" s="8">
        <v>293.39999999999998</v>
      </c>
      <c r="N569" s="8">
        <v>33</v>
      </c>
      <c r="O569" s="8">
        <v>1.1499999999999999</v>
      </c>
      <c r="P569" s="1"/>
      <c r="Q569" s="1"/>
      <c r="R569" s="1"/>
    </row>
    <row r="570" spans="1:18">
      <c r="A570" s="10" t="s">
        <v>486</v>
      </c>
      <c r="B570" s="8" t="s">
        <v>487</v>
      </c>
      <c r="C570" s="9">
        <v>140</v>
      </c>
      <c r="D570" s="8">
        <v>24.4</v>
      </c>
      <c r="E570" s="8">
        <v>21.64</v>
      </c>
      <c r="F570" s="8">
        <v>23</v>
      </c>
      <c r="G570" s="5">
        <v>385</v>
      </c>
      <c r="H570" s="8">
        <v>7.2999999999999995E-2</v>
      </c>
      <c r="I570" s="8">
        <v>0.26</v>
      </c>
      <c r="J570" s="8">
        <v>91</v>
      </c>
      <c r="K570" s="11">
        <v>52.14</v>
      </c>
      <c r="L570" s="8">
        <v>147</v>
      </c>
      <c r="M570" s="8">
        <v>209.6</v>
      </c>
      <c r="N570" s="8">
        <v>23.58</v>
      </c>
      <c r="O570" s="8">
        <v>0.82</v>
      </c>
    </row>
    <row r="571" spans="1:18">
      <c r="A571" s="10" t="s">
        <v>486</v>
      </c>
      <c r="B571" s="8" t="s">
        <v>487</v>
      </c>
      <c r="C571" s="9">
        <v>100</v>
      </c>
      <c r="D571" s="8">
        <v>17.46</v>
      </c>
      <c r="E571" s="8">
        <v>15.46</v>
      </c>
      <c r="F571" s="8">
        <v>16.48</v>
      </c>
      <c r="G571" s="5">
        <v>274</v>
      </c>
      <c r="H571" s="8">
        <v>8.4000000000000005E-2</v>
      </c>
      <c r="I571" s="8">
        <v>0.66</v>
      </c>
      <c r="J571" s="8">
        <v>91</v>
      </c>
      <c r="K571" s="11">
        <v>52.14</v>
      </c>
      <c r="L571" s="8">
        <v>273.82</v>
      </c>
      <c r="M571" s="8">
        <v>301.22000000000003</v>
      </c>
      <c r="N571" s="8">
        <v>37.18</v>
      </c>
      <c r="O571" s="8">
        <v>0.9</v>
      </c>
    </row>
    <row r="572" spans="1:18">
      <c r="A572" s="8" t="s">
        <v>486</v>
      </c>
      <c r="B572" s="8" t="s">
        <v>488</v>
      </c>
      <c r="C572" s="9" t="s">
        <v>492</v>
      </c>
      <c r="D572" s="8">
        <v>20.46</v>
      </c>
      <c r="E572" s="8">
        <v>15.54</v>
      </c>
      <c r="F572" s="8">
        <v>39.200000000000003</v>
      </c>
      <c r="G572" s="5">
        <v>378</v>
      </c>
      <c r="H572" s="11">
        <v>4.2000000000000003E-2</v>
      </c>
      <c r="I572" s="11">
        <v>0.33</v>
      </c>
      <c r="J572" s="11">
        <v>45.5</v>
      </c>
      <c r="K572" s="11">
        <v>26.07</v>
      </c>
      <c r="L572" s="11">
        <v>136.91</v>
      </c>
      <c r="M572" s="11">
        <v>150.61000000000001</v>
      </c>
      <c r="N572" s="11">
        <v>18.59</v>
      </c>
      <c r="O572" s="11">
        <v>0.45</v>
      </c>
      <c r="P572" s="4"/>
      <c r="Q572" s="4"/>
      <c r="R572" s="4"/>
    </row>
    <row r="573" spans="1:18">
      <c r="A573" s="11"/>
      <c r="B573" s="11" t="s">
        <v>493</v>
      </c>
      <c r="C573" s="92" t="s">
        <v>205</v>
      </c>
      <c r="D573" s="11">
        <v>10.23</v>
      </c>
      <c r="E573" s="11">
        <v>7.74</v>
      </c>
      <c r="F573" s="11">
        <v>19.600000000000001</v>
      </c>
      <c r="G573" s="7">
        <v>189</v>
      </c>
      <c r="H573" s="10">
        <v>0.05</v>
      </c>
      <c r="I573" s="10">
        <v>0.21</v>
      </c>
      <c r="J573" s="10">
        <v>41.9</v>
      </c>
      <c r="K573" s="11">
        <v>25.93</v>
      </c>
      <c r="L573" s="10">
        <v>85.36</v>
      </c>
      <c r="M573" s="10">
        <v>112.04</v>
      </c>
      <c r="N573" s="10">
        <v>14.91</v>
      </c>
      <c r="O573" s="10">
        <v>0.59</v>
      </c>
      <c r="P573" s="51"/>
      <c r="Q573" s="51"/>
      <c r="R573" s="51"/>
    </row>
    <row r="574" spans="1:18">
      <c r="A574" s="10" t="s">
        <v>494</v>
      </c>
      <c r="B574" s="10" t="s">
        <v>495</v>
      </c>
      <c r="C574" s="52">
        <v>100</v>
      </c>
      <c r="D574" s="10">
        <v>14.6</v>
      </c>
      <c r="E574" s="10">
        <v>10.52</v>
      </c>
      <c r="F574" s="10">
        <v>23.95</v>
      </c>
      <c r="G574" s="53">
        <v>243</v>
      </c>
      <c r="H574" s="10">
        <v>7.4999999999999997E-2</v>
      </c>
      <c r="I574" s="10">
        <v>0.32</v>
      </c>
      <c r="J574" s="10">
        <v>62.85</v>
      </c>
      <c r="K574" s="11">
        <v>38.9</v>
      </c>
      <c r="L574" s="10">
        <v>128</v>
      </c>
      <c r="M574" s="10">
        <v>168.1</v>
      </c>
      <c r="N574" s="10">
        <v>22.37</v>
      </c>
      <c r="O574" s="10">
        <v>0.89</v>
      </c>
      <c r="P574" s="51"/>
      <c r="Q574" s="51"/>
      <c r="R574" s="51"/>
    </row>
    <row r="575" spans="1:18">
      <c r="A575" s="10" t="s">
        <v>494</v>
      </c>
      <c r="B575" s="10" t="s">
        <v>495</v>
      </c>
      <c r="C575" s="52">
        <v>150</v>
      </c>
      <c r="D575" s="10">
        <v>21.9</v>
      </c>
      <c r="E575" s="10">
        <v>15.78</v>
      </c>
      <c r="F575" s="10">
        <v>35.93</v>
      </c>
      <c r="G575" s="53">
        <v>365</v>
      </c>
      <c r="H575" s="10">
        <v>0.06</v>
      </c>
      <c r="I575" s="10">
        <v>0.25</v>
      </c>
      <c r="J575" s="10">
        <v>50.28</v>
      </c>
      <c r="K575" s="11">
        <v>35.880000000000003</v>
      </c>
      <c r="L575" s="10">
        <v>102.43</v>
      </c>
      <c r="M575" s="10">
        <v>134.4</v>
      </c>
      <c r="N575" s="10">
        <v>17.89</v>
      </c>
      <c r="O575" s="10">
        <v>0.71</v>
      </c>
      <c r="P575" s="51"/>
      <c r="Q575" s="51"/>
      <c r="R575" s="51"/>
    </row>
    <row r="576" spans="1:18">
      <c r="A576" s="10" t="s">
        <v>494</v>
      </c>
      <c r="B576" s="10" t="s">
        <v>495</v>
      </c>
      <c r="C576" s="52">
        <v>120</v>
      </c>
      <c r="D576" s="10">
        <v>17.52</v>
      </c>
      <c r="E576" s="10">
        <v>12.63</v>
      </c>
      <c r="F576" s="10">
        <v>28.74</v>
      </c>
      <c r="G576" s="53">
        <v>292</v>
      </c>
      <c r="H576" s="15" t="s">
        <v>10</v>
      </c>
      <c r="I576" s="15" t="s">
        <v>11</v>
      </c>
      <c r="J576" s="15" t="s">
        <v>12</v>
      </c>
      <c r="K576" s="55" t="s">
        <v>13</v>
      </c>
      <c r="L576" s="15" t="s">
        <v>14</v>
      </c>
      <c r="M576" s="15" t="s">
        <v>15</v>
      </c>
      <c r="N576" s="15" t="s">
        <v>16</v>
      </c>
      <c r="O576" s="15" t="s">
        <v>17</v>
      </c>
      <c r="P576" s="51"/>
      <c r="Q576" s="51"/>
      <c r="R576" s="51"/>
    </row>
    <row r="577" spans="1:18">
      <c r="A577" s="10"/>
      <c r="B577" s="10"/>
      <c r="C577" s="52"/>
      <c r="D577" s="10"/>
      <c r="E577" s="10"/>
      <c r="F577" s="10"/>
      <c r="G577" s="53"/>
      <c r="H577" s="11"/>
      <c r="I577" s="11"/>
      <c r="J577" s="11"/>
      <c r="K577" s="11"/>
      <c r="L577" s="11"/>
      <c r="M577" s="11"/>
      <c r="N577" s="11"/>
      <c r="O577" s="11"/>
      <c r="P577" s="4"/>
      <c r="Q577" s="4"/>
      <c r="R577" s="4"/>
    </row>
    <row r="578" spans="1:18">
      <c r="A578" s="10" t="s">
        <v>64</v>
      </c>
      <c r="B578" s="10" t="s">
        <v>496</v>
      </c>
      <c r="C578" s="52">
        <v>5</v>
      </c>
      <c r="D578" s="10">
        <v>0.125</v>
      </c>
      <c r="E578" s="10">
        <v>0.75</v>
      </c>
      <c r="F578" s="10">
        <v>0.17499999999999999</v>
      </c>
      <c r="G578" s="53">
        <v>9</v>
      </c>
      <c r="H578" s="10">
        <v>0.01</v>
      </c>
      <c r="I578" s="10">
        <v>0.1</v>
      </c>
      <c r="J578" s="10">
        <v>20</v>
      </c>
      <c r="K578" s="11">
        <v>8</v>
      </c>
      <c r="L578" s="10">
        <v>18</v>
      </c>
      <c r="M578" s="10">
        <v>12</v>
      </c>
      <c r="N578" s="10">
        <v>2</v>
      </c>
      <c r="O578" s="10">
        <v>0</v>
      </c>
      <c r="P578" s="51"/>
      <c r="Q578" s="51"/>
      <c r="R578" s="51"/>
    </row>
    <row r="579" spans="1:18">
      <c r="A579" s="10" t="s">
        <v>64</v>
      </c>
      <c r="B579" s="10" t="s">
        <v>497</v>
      </c>
      <c r="C579" s="52">
        <v>20</v>
      </c>
      <c r="D579" s="10">
        <v>0.5</v>
      </c>
      <c r="E579" s="10">
        <v>3</v>
      </c>
      <c r="F579" s="10">
        <v>0.7</v>
      </c>
      <c r="G579" s="53">
        <v>32</v>
      </c>
      <c r="H579" s="8"/>
      <c r="I579" s="8"/>
      <c r="J579" s="8"/>
      <c r="K579" s="11"/>
      <c r="L579" s="8"/>
      <c r="M579" s="8"/>
      <c r="N579" s="8"/>
      <c r="O579" s="8"/>
    </row>
    <row r="580" spans="1:18">
      <c r="A580" s="8"/>
      <c r="B580" s="8" t="s">
        <v>498</v>
      </c>
      <c r="C580" s="9">
        <v>50</v>
      </c>
      <c r="D580" s="8">
        <v>2.8</v>
      </c>
      <c r="E580" s="8">
        <v>11.8</v>
      </c>
      <c r="F580" s="8">
        <v>1.5</v>
      </c>
      <c r="G580" s="5">
        <v>124</v>
      </c>
      <c r="H580" s="8">
        <v>0.01</v>
      </c>
      <c r="I580" s="8">
        <v>1.17</v>
      </c>
      <c r="J580" s="8">
        <v>0.01</v>
      </c>
      <c r="K580" s="11">
        <v>0</v>
      </c>
      <c r="L580" s="8">
        <v>2.11</v>
      </c>
      <c r="M580" s="8">
        <v>4.7</v>
      </c>
      <c r="N580" s="8">
        <v>2.5</v>
      </c>
      <c r="O580" s="8">
        <v>0.11</v>
      </c>
    </row>
    <row r="581" spans="1:18">
      <c r="A581" s="8" t="s">
        <v>499</v>
      </c>
      <c r="B581" s="8" t="s">
        <v>500</v>
      </c>
      <c r="C581" s="9">
        <v>30</v>
      </c>
      <c r="D581" s="8">
        <v>0.54</v>
      </c>
      <c r="E581" s="8">
        <v>1.38</v>
      </c>
      <c r="F581" s="8">
        <v>1.1399999999999999</v>
      </c>
      <c r="G581" s="5">
        <v>30</v>
      </c>
      <c r="H581" s="8">
        <v>1.4E-2</v>
      </c>
      <c r="I581" s="8">
        <v>0.13</v>
      </c>
      <c r="J581" s="8">
        <v>11.53</v>
      </c>
      <c r="K581" s="64">
        <v>0</v>
      </c>
      <c r="L581" s="8">
        <v>26.36</v>
      </c>
      <c r="M581" s="8">
        <v>20.39</v>
      </c>
      <c r="N581" s="8">
        <v>3.77</v>
      </c>
      <c r="O581" s="8">
        <v>0.08</v>
      </c>
    </row>
    <row r="582" spans="1:18">
      <c r="A582" s="8" t="s">
        <v>348</v>
      </c>
      <c r="B582" s="8" t="s">
        <v>349</v>
      </c>
      <c r="C582" s="9">
        <v>35</v>
      </c>
      <c r="D582" s="8">
        <v>0.73</v>
      </c>
      <c r="E582" s="8">
        <v>1.84</v>
      </c>
      <c r="F582" s="8">
        <v>2.4900000000000002</v>
      </c>
      <c r="G582" s="5">
        <v>29</v>
      </c>
      <c r="H582" s="8"/>
      <c r="I582" s="8"/>
      <c r="J582" s="8"/>
      <c r="K582" s="64"/>
      <c r="L582" s="8"/>
      <c r="M582" s="8"/>
      <c r="N582" s="8"/>
      <c r="O582" s="8"/>
    </row>
    <row r="583" spans="1:18">
      <c r="A583" s="8" t="s">
        <v>348</v>
      </c>
      <c r="B583" s="8" t="s">
        <v>349</v>
      </c>
      <c r="C583" s="9">
        <v>40</v>
      </c>
      <c r="D583" s="8">
        <v>0.83</v>
      </c>
      <c r="E583" s="8">
        <v>2.1</v>
      </c>
      <c r="F583" s="8">
        <v>2.84</v>
      </c>
      <c r="G583" s="5">
        <v>33</v>
      </c>
      <c r="H583" s="8">
        <v>0.01</v>
      </c>
      <c r="I583" s="8">
        <v>0.1</v>
      </c>
      <c r="J583" s="8">
        <v>8.65</v>
      </c>
      <c r="K583" s="64">
        <v>0</v>
      </c>
      <c r="L583" s="8">
        <v>19.77</v>
      </c>
      <c r="M583" s="8">
        <v>15.29</v>
      </c>
      <c r="N583" s="8">
        <v>2.83</v>
      </c>
      <c r="O583" s="8">
        <v>0.06</v>
      </c>
    </row>
    <row r="584" spans="1:18">
      <c r="A584" s="8" t="s">
        <v>348</v>
      </c>
      <c r="B584" s="8" t="s">
        <v>349</v>
      </c>
      <c r="C584" s="9">
        <v>30</v>
      </c>
      <c r="D584" s="8">
        <v>0.62</v>
      </c>
      <c r="E584" s="8">
        <v>1.58</v>
      </c>
      <c r="F584" s="8">
        <v>2.13</v>
      </c>
      <c r="G584" s="5">
        <v>25</v>
      </c>
      <c r="H584" s="8">
        <v>8.0000000000000002E-3</v>
      </c>
      <c r="I584" s="8">
        <v>8.3000000000000004E-2</v>
      </c>
      <c r="J584" s="8">
        <v>7.2</v>
      </c>
      <c r="K584" s="10">
        <v>0</v>
      </c>
      <c r="L584" s="8"/>
      <c r="M584" s="8"/>
      <c r="N584" s="8"/>
      <c r="O584" s="8"/>
    </row>
    <row r="585" spans="1:18">
      <c r="A585" s="8" t="s">
        <v>348</v>
      </c>
      <c r="B585" s="8" t="s">
        <v>349</v>
      </c>
      <c r="C585" s="9">
        <v>50</v>
      </c>
      <c r="D585" s="8">
        <v>1.03</v>
      </c>
      <c r="E585" s="8">
        <v>2.6</v>
      </c>
      <c r="F585" s="8">
        <v>3.6</v>
      </c>
      <c r="G585" s="5">
        <v>42</v>
      </c>
      <c r="H585" s="8">
        <v>0.01</v>
      </c>
      <c r="I585" s="8">
        <v>0.1</v>
      </c>
      <c r="J585" s="8">
        <v>8.65</v>
      </c>
      <c r="K585" s="64">
        <v>0</v>
      </c>
      <c r="L585" s="8">
        <v>16.48</v>
      </c>
      <c r="M585" s="8">
        <v>12.74</v>
      </c>
      <c r="N585" s="8">
        <v>2.36</v>
      </c>
      <c r="O585" s="8">
        <v>0.05</v>
      </c>
    </row>
    <row r="586" spans="1:18">
      <c r="A586" s="8" t="s">
        <v>348</v>
      </c>
      <c r="B586" s="8" t="s">
        <v>349</v>
      </c>
      <c r="C586" s="9">
        <v>25</v>
      </c>
      <c r="D586" s="8">
        <v>0.52</v>
      </c>
      <c r="E586" s="8">
        <v>1.3</v>
      </c>
      <c r="F586" s="8">
        <v>1.8</v>
      </c>
      <c r="G586" s="5">
        <v>21</v>
      </c>
      <c r="H586" s="8">
        <v>1.6E-2</v>
      </c>
      <c r="I586" s="8">
        <v>1.95</v>
      </c>
      <c r="J586" s="8">
        <v>1.6E-2</v>
      </c>
      <c r="K586" s="11">
        <v>0</v>
      </c>
      <c r="L586" s="8">
        <v>3.52</v>
      </c>
      <c r="M586" s="8">
        <v>7.8</v>
      </c>
      <c r="N586" s="8">
        <v>4.2</v>
      </c>
      <c r="O586" s="8">
        <v>0.18</v>
      </c>
    </row>
    <row r="587" spans="1:18">
      <c r="A587" s="8" t="s">
        <v>501</v>
      </c>
      <c r="B587" s="8" t="s">
        <v>502</v>
      </c>
      <c r="C587" s="9">
        <v>50</v>
      </c>
      <c r="D587" s="8">
        <v>0.5</v>
      </c>
      <c r="E587" s="8">
        <v>2.52</v>
      </c>
      <c r="F587" s="8">
        <v>3.1</v>
      </c>
      <c r="G587" s="5">
        <v>37</v>
      </c>
      <c r="H587" s="8"/>
      <c r="I587" s="8"/>
      <c r="J587" s="8"/>
      <c r="K587" s="11"/>
      <c r="L587" s="8"/>
      <c r="M587" s="8"/>
      <c r="N587" s="8"/>
      <c r="O587" s="8"/>
    </row>
    <row r="588" spans="1:18">
      <c r="A588" s="8" t="s">
        <v>501</v>
      </c>
      <c r="B588" s="8" t="s">
        <v>502</v>
      </c>
      <c r="C588" s="9">
        <v>25</v>
      </c>
      <c r="D588" s="8">
        <v>0.25</v>
      </c>
      <c r="E588" s="8">
        <v>1.26</v>
      </c>
      <c r="F588" s="8">
        <v>1.55</v>
      </c>
      <c r="G588" s="5">
        <v>18.5</v>
      </c>
      <c r="H588" s="8"/>
      <c r="I588" s="8"/>
      <c r="J588" s="8"/>
      <c r="K588" s="11"/>
      <c r="L588" s="8"/>
      <c r="M588" s="8"/>
      <c r="N588" s="8"/>
      <c r="O588" s="8"/>
    </row>
    <row r="589" spans="1:18">
      <c r="A589" s="8" t="s">
        <v>501</v>
      </c>
      <c r="B589" s="8" t="s">
        <v>502</v>
      </c>
      <c r="C589" s="9">
        <v>35</v>
      </c>
      <c r="D589" s="8" t="s">
        <v>503</v>
      </c>
      <c r="E589" s="8">
        <v>1.78</v>
      </c>
      <c r="F589" s="8">
        <v>2.17</v>
      </c>
      <c r="G589" s="5">
        <v>26</v>
      </c>
      <c r="H589" s="8">
        <v>1.2999999999999999E-2</v>
      </c>
      <c r="I589" s="8">
        <v>1.56</v>
      </c>
      <c r="J589" s="8">
        <v>1.2999999999999999E-2</v>
      </c>
      <c r="K589" s="11">
        <v>0</v>
      </c>
      <c r="L589" s="8">
        <v>2.82</v>
      </c>
      <c r="M589" s="8">
        <v>6.24</v>
      </c>
      <c r="N589" s="8">
        <v>3.36</v>
      </c>
      <c r="O589" s="8">
        <v>0.14000000000000001</v>
      </c>
    </row>
    <row r="590" spans="1:18">
      <c r="A590" s="8" t="s">
        <v>501</v>
      </c>
      <c r="B590" s="8" t="s">
        <v>502</v>
      </c>
      <c r="C590" s="9">
        <v>20</v>
      </c>
      <c r="D590" s="8">
        <v>0.2</v>
      </c>
      <c r="E590" s="8">
        <v>1.01</v>
      </c>
      <c r="F590" s="8">
        <v>1.24</v>
      </c>
      <c r="G590" s="5">
        <v>15</v>
      </c>
      <c r="H590" s="8"/>
      <c r="I590" s="8"/>
      <c r="J590" s="8"/>
      <c r="K590" s="11"/>
      <c r="L590" s="8"/>
      <c r="M590" s="8"/>
      <c r="N590" s="8"/>
      <c r="O590" s="8"/>
    </row>
    <row r="591" spans="1:18">
      <c r="A591" s="8" t="s">
        <v>501</v>
      </c>
      <c r="B591" s="8" t="s">
        <v>502</v>
      </c>
      <c r="C591" s="9">
        <v>45</v>
      </c>
      <c r="D591" s="8">
        <v>0.45</v>
      </c>
      <c r="E591" s="8">
        <v>2.2599999999999998</v>
      </c>
      <c r="F591" s="8">
        <v>2.78</v>
      </c>
      <c r="G591" s="5">
        <v>34</v>
      </c>
      <c r="H591" s="8"/>
      <c r="I591" s="8"/>
      <c r="J591" s="8"/>
      <c r="K591" s="11"/>
      <c r="L591" s="8"/>
      <c r="M591" s="8"/>
      <c r="N591" s="8"/>
      <c r="O591" s="8"/>
    </row>
    <row r="592" spans="1:18">
      <c r="A592" s="8" t="s">
        <v>501</v>
      </c>
      <c r="B592" s="8" t="s">
        <v>502</v>
      </c>
      <c r="C592" s="9">
        <v>40</v>
      </c>
      <c r="D592" s="8">
        <v>0.4</v>
      </c>
      <c r="E592" s="8">
        <v>2.02</v>
      </c>
      <c r="F592" s="8">
        <v>2.48</v>
      </c>
      <c r="G592" s="5">
        <v>30</v>
      </c>
      <c r="H592" s="8">
        <v>0.01</v>
      </c>
      <c r="I592" s="8">
        <v>1.17</v>
      </c>
      <c r="J592" s="8">
        <v>0.01</v>
      </c>
      <c r="K592" s="10">
        <v>0</v>
      </c>
      <c r="L592" s="8">
        <v>2.11</v>
      </c>
      <c r="M592" s="8">
        <v>4.7</v>
      </c>
      <c r="N592" s="8">
        <v>2.5</v>
      </c>
      <c r="O592" s="8">
        <v>0.11</v>
      </c>
    </row>
    <row r="593" spans="1:18">
      <c r="A593" s="8" t="s">
        <v>501</v>
      </c>
      <c r="B593" s="8" t="s">
        <v>502</v>
      </c>
      <c r="C593" s="9">
        <v>30</v>
      </c>
      <c r="D593" s="8">
        <v>0.3</v>
      </c>
      <c r="E593" s="8">
        <v>1.51</v>
      </c>
      <c r="F593" s="8">
        <v>1.84</v>
      </c>
      <c r="G593" s="5">
        <v>22</v>
      </c>
      <c r="H593" s="8">
        <v>0.01</v>
      </c>
      <c r="I593" s="8">
        <v>1.17</v>
      </c>
      <c r="J593" s="8">
        <v>0.01</v>
      </c>
      <c r="K593" s="10">
        <v>0</v>
      </c>
      <c r="L593" s="8">
        <v>2.11</v>
      </c>
      <c r="M593" s="8">
        <v>4.7</v>
      </c>
      <c r="N593" s="8">
        <v>2.5</v>
      </c>
      <c r="O593" s="8">
        <v>0.11</v>
      </c>
    </row>
    <row r="594" spans="1:18">
      <c r="A594" s="8" t="s">
        <v>504</v>
      </c>
      <c r="B594" s="8" t="s">
        <v>505</v>
      </c>
      <c r="C594" s="9">
        <v>30</v>
      </c>
      <c r="D594" s="8">
        <v>0.78</v>
      </c>
      <c r="E594" s="8">
        <v>2.88</v>
      </c>
      <c r="F594" s="8">
        <v>2.82</v>
      </c>
      <c r="G594" s="5">
        <v>42</v>
      </c>
      <c r="H594" s="8">
        <v>1.6E-2</v>
      </c>
      <c r="I594" s="8">
        <v>1.95</v>
      </c>
      <c r="J594" s="8">
        <v>1.6E-2</v>
      </c>
      <c r="K594" s="11">
        <v>0</v>
      </c>
      <c r="L594" s="8">
        <v>3.52</v>
      </c>
      <c r="M594" s="8">
        <v>7.8</v>
      </c>
      <c r="N594" s="8">
        <v>4.2</v>
      </c>
      <c r="O594" s="8">
        <v>0.18</v>
      </c>
    </row>
    <row r="595" spans="1:18">
      <c r="A595" s="8" t="s">
        <v>504</v>
      </c>
      <c r="B595" s="8" t="s">
        <v>505</v>
      </c>
      <c r="C595" s="9">
        <v>50</v>
      </c>
      <c r="D595" s="8">
        <v>1.3</v>
      </c>
      <c r="E595" s="8">
        <v>4.8</v>
      </c>
      <c r="F595" s="8">
        <v>4.7</v>
      </c>
      <c r="G595" s="5">
        <v>70</v>
      </c>
      <c r="H595" s="8"/>
      <c r="I595" s="8"/>
      <c r="J595" s="8"/>
      <c r="K595" s="11"/>
      <c r="L595" s="8"/>
      <c r="M595" s="8"/>
      <c r="N595" s="8"/>
      <c r="O595" s="8"/>
    </row>
    <row r="596" spans="1:18">
      <c r="A596" s="8" t="s">
        <v>506</v>
      </c>
      <c r="B596" s="8" t="s">
        <v>507</v>
      </c>
      <c r="C596" s="9">
        <v>100</v>
      </c>
      <c r="D596" s="8">
        <v>0.9</v>
      </c>
      <c r="E596" s="8">
        <v>0.82</v>
      </c>
      <c r="F596" s="8">
        <v>5.74</v>
      </c>
      <c r="G596" s="5">
        <v>32</v>
      </c>
      <c r="H596" s="8"/>
      <c r="I596" s="8"/>
      <c r="J596" s="8"/>
      <c r="K596" s="11"/>
      <c r="L596" s="8"/>
      <c r="M596" s="8"/>
      <c r="N596" s="8"/>
      <c r="O596" s="8"/>
    </row>
    <row r="597" spans="1:18">
      <c r="A597" s="8" t="s">
        <v>506</v>
      </c>
      <c r="B597" s="8" t="s">
        <v>507</v>
      </c>
      <c r="C597" s="9">
        <v>40</v>
      </c>
      <c r="D597" s="8">
        <v>0.36</v>
      </c>
      <c r="E597" s="8">
        <v>0.33</v>
      </c>
      <c r="F597" s="8">
        <v>2.2999999999999998</v>
      </c>
      <c r="G597" s="5">
        <v>13</v>
      </c>
      <c r="H597" s="8"/>
      <c r="I597" s="8"/>
      <c r="J597" s="8"/>
      <c r="K597" s="11"/>
      <c r="L597" s="8"/>
      <c r="M597" s="8"/>
      <c r="N597" s="8"/>
      <c r="O597" s="8"/>
    </row>
    <row r="598" spans="1:18" s="23" customFormat="1">
      <c r="A598" s="8" t="s">
        <v>506</v>
      </c>
      <c r="B598" s="8" t="s">
        <v>507</v>
      </c>
      <c r="C598" s="9">
        <v>50</v>
      </c>
      <c r="D598" s="8">
        <v>0.45</v>
      </c>
      <c r="E598" s="8">
        <v>0.41</v>
      </c>
      <c r="F598" s="8">
        <v>2.87</v>
      </c>
      <c r="G598" s="5">
        <v>16</v>
      </c>
      <c r="H598" s="8"/>
      <c r="I598" s="8"/>
      <c r="J598" s="8"/>
      <c r="K598" s="11"/>
      <c r="L598" s="8"/>
      <c r="M598" s="8"/>
      <c r="N598" s="8"/>
      <c r="O598" s="8"/>
      <c r="P598" s="1"/>
      <c r="Q598" s="1"/>
      <c r="R598" s="1"/>
    </row>
    <row r="599" spans="1:18" s="23" customFormat="1">
      <c r="A599" s="8" t="s">
        <v>506</v>
      </c>
      <c r="B599" s="8" t="s">
        <v>507</v>
      </c>
      <c r="C599" s="9">
        <v>25</v>
      </c>
      <c r="D599" s="8">
        <v>0.23</v>
      </c>
      <c r="E599" s="8">
        <v>0.21</v>
      </c>
      <c r="F599" s="8">
        <v>0.72</v>
      </c>
      <c r="G599" s="5">
        <v>8</v>
      </c>
      <c r="H599" s="8">
        <v>7.0000000000000001E-3</v>
      </c>
      <c r="I599" s="8">
        <v>1.14E-2</v>
      </c>
      <c r="J599" s="8">
        <v>10.199999999999999</v>
      </c>
      <c r="K599" s="11">
        <v>7.1999999999999995E-2</v>
      </c>
      <c r="L599" s="8">
        <v>8.1999999999999993</v>
      </c>
      <c r="M599" s="8">
        <v>6.82</v>
      </c>
      <c r="N599" s="8">
        <v>1.59</v>
      </c>
      <c r="O599" s="8">
        <v>10.15</v>
      </c>
      <c r="P599" s="1"/>
      <c r="Q599" s="1"/>
      <c r="R599" s="1"/>
    </row>
    <row r="600" spans="1:18">
      <c r="A600" s="8" t="s">
        <v>506</v>
      </c>
      <c r="B600" s="8" t="s">
        <v>507</v>
      </c>
      <c r="C600" s="9">
        <v>30</v>
      </c>
      <c r="D600" s="8">
        <v>0.27</v>
      </c>
      <c r="E600" s="8">
        <v>0.25</v>
      </c>
      <c r="F600" s="8">
        <v>1.72</v>
      </c>
      <c r="G600" s="5">
        <v>9.6</v>
      </c>
      <c r="H600" s="8">
        <v>2.1000000000000001E-2</v>
      </c>
      <c r="I600" s="8">
        <v>3.7999999999999999E-2</v>
      </c>
      <c r="J600" s="8">
        <v>33.799999999999997</v>
      </c>
      <c r="K600" s="11">
        <v>0.24</v>
      </c>
      <c r="L600" s="8">
        <v>27.3</v>
      </c>
      <c r="M600" s="8">
        <v>22.7</v>
      </c>
      <c r="N600" s="8">
        <v>5.28</v>
      </c>
      <c r="O600" s="8">
        <v>33.799999999999997</v>
      </c>
    </row>
    <row r="601" spans="1:18">
      <c r="A601" s="8" t="s">
        <v>506</v>
      </c>
      <c r="B601" s="8" t="s">
        <v>507</v>
      </c>
      <c r="C601" s="9">
        <v>100</v>
      </c>
      <c r="D601" s="8"/>
      <c r="E601" s="8"/>
      <c r="F601" s="8"/>
      <c r="G601" s="5"/>
      <c r="H601" s="8">
        <v>0.01</v>
      </c>
      <c r="I601" s="8">
        <v>0.4</v>
      </c>
      <c r="J601" s="8">
        <v>10.15</v>
      </c>
      <c r="K601" s="11">
        <v>0.25</v>
      </c>
      <c r="L601" s="8">
        <v>8.8000000000000007</v>
      </c>
      <c r="M601" s="8">
        <v>8.6999999999999993</v>
      </c>
      <c r="N601" s="8">
        <v>2.9</v>
      </c>
      <c r="O601" s="8">
        <v>0.12</v>
      </c>
    </row>
    <row r="602" spans="1:18">
      <c r="A602" s="8" t="s">
        <v>18</v>
      </c>
      <c r="B602" s="8" t="s">
        <v>203</v>
      </c>
      <c r="C602" s="9">
        <v>70</v>
      </c>
      <c r="D602" s="8">
        <v>9.67</v>
      </c>
      <c r="E602" s="8">
        <v>9.64</v>
      </c>
      <c r="F602" s="8">
        <v>5.55</v>
      </c>
      <c r="G602" s="5">
        <v>146</v>
      </c>
      <c r="H602" s="8">
        <v>0.01</v>
      </c>
      <c r="I602" s="8">
        <v>0.3</v>
      </c>
      <c r="J602" s="8">
        <v>7.6</v>
      </c>
      <c r="K602" s="10">
        <v>0.19</v>
      </c>
      <c r="L602" s="8">
        <v>6.6</v>
      </c>
      <c r="M602" s="8">
        <v>6.53</v>
      </c>
      <c r="N602" s="8">
        <v>2.1800000000000002</v>
      </c>
      <c r="O602" s="8">
        <v>0.09</v>
      </c>
    </row>
    <row r="603" spans="1:18">
      <c r="A603" s="8" t="s">
        <v>508</v>
      </c>
      <c r="B603" s="8" t="s">
        <v>509</v>
      </c>
      <c r="C603" s="9">
        <v>40</v>
      </c>
      <c r="D603" s="8">
        <v>1.1200000000000001</v>
      </c>
      <c r="E603" s="8">
        <v>4.32</v>
      </c>
      <c r="F603" s="8">
        <v>3.12</v>
      </c>
      <c r="G603" s="5">
        <v>32</v>
      </c>
      <c r="H603" s="8">
        <v>1.6E-2</v>
      </c>
      <c r="I603" s="8">
        <v>0.51</v>
      </c>
      <c r="J603" s="8">
        <v>13.8</v>
      </c>
      <c r="K603" s="10">
        <v>17.399999999999999</v>
      </c>
      <c r="L603" s="8">
        <v>12.85</v>
      </c>
      <c r="M603" s="8">
        <v>13.06</v>
      </c>
      <c r="N603" s="8">
        <v>3.36</v>
      </c>
      <c r="O603" s="8">
        <v>0.16</v>
      </c>
    </row>
    <row r="604" spans="1:18">
      <c r="A604" s="8" t="s">
        <v>508</v>
      </c>
      <c r="B604" s="8" t="s">
        <v>509</v>
      </c>
      <c r="C604" s="9">
        <v>30</v>
      </c>
      <c r="D604" s="8">
        <v>0.84</v>
      </c>
      <c r="E604" s="8">
        <v>3.24</v>
      </c>
      <c r="F604" s="8">
        <v>2.34</v>
      </c>
      <c r="G604" s="5">
        <v>24</v>
      </c>
      <c r="H604" s="8">
        <v>1.2E-2</v>
      </c>
      <c r="I604" s="8">
        <v>0.38</v>
      </c>
      <c r="J604" s="8">
        <v>10.35</v>
      </c>
      <c r="K604" s="10">
        <v>13.1</v>
      </c>
      <c r="L604" s="8">
        <v>9.65</v>
      </c>
      <c r="M604" s="8">
        <v>9.8000000000000007</v>
      </c>
      <c r="N604" s="8">
        <v>2.52</v>
      </c>
      <c r="O604" s="8">
        <v>0.12</v>
      </c>
    </row>
    <row r="605" spans="1:18">
      <c r="A605" s="8" t="s">
        <v>508</v>
      </c>
      <c r="B605" s="8" t="s">
        <v>509</v>
      </c>
      <c r="C605" s="9">
        <v>50</v>
      </c>
      <c r="D605" s="8">
        <v>1.4</v>
      </c>
      <c r="E605" s="8">
        <v>5.4</v>
      </c>
      <c r="F605" s="8">
        <v>3.9</v>
      </c>
      <c r="G605" s="5">
        <v>40</v>
      </c>
      <c r="H605" s="8">
        <v>0.02</v>
      </c>
      <c r="I605" s="8">
        <v>0.64</v>
      </c>
      <c r="J605" s="8">
        <v>17.25</v>
      </c>
      <c r="K605" s="11">
        <v>21.75</v>
      </c>
      <c r="L605" s="8">
        <v>16.07</v>
      </c>
      <c r="M605" s="8">
        <v>16.32</v>
      </c>
      <c r="N605" s="8">
        <v>4.2</v>
      </c>
      <c r="O605" s="8">
        <v>0.2</v>
      </c>
    </row>
    <row r="606" spans="1:18">
      <c r="A606" s="8"/>
      <c r="B606" s="8" t="s">
        <v>345</v>
      </c>
      <c r="C606" s="9">
        <v>50</v>
      </c>
      <c r="D606" s="8">
        <v>0.33</v>
      </c>
      <c r="E606" s="8">
        <v>1.18</v>
      </c>
      <c r="F606" s="8">
        <v>3.52</v>
      </c>
      <c r="G606" s="5">
        <v>44</v>
      </c>
      <c r="H606" s="8">
        <v>2.5000000000000001E-2</v>
      </c>
      <c r="I606" s="8">
        <v>0</v>
      </c>
      <c r="J606" s="8">
        <v>35</v>
      </c>
      <c r="K606" s="10">
        <v>0.08</v>
      </c>
      <c r="L606" s="8">
        <v>3.8</v>
      </c>
      <c r="M606" s="8">
        <v>11</v>
      </c>
      <c r="N606" s="8">
        <v>1.5</v>
      </c>
      <c r="O606" s="8">
        <v>0.17</v>
      </c>
    </row>
    <row r="607" spans="1:18" ht="31.5">
      <c r="A607" s="26" t="s">
        <v>510</v>
      </c>
      <c r="B607" s="25" t="s">
        <v>511</v>
      </c>
      <c r="C607" s="9">
        <v>25</v>
      </c>
      <c r="D607" s="8">
        <v>0.83</v>
      </c>
      <c r="E607" s="8">
        <v>5</v>
      </c>
      <c r="F607" s="8">
        <v>1.67</v>
      </c>
      <c r="G607" s="5">
        <v>52</v>
      </c>
      <c r="H607" s="25">
        <v>0.03</v>
      </c>
      <c r="I607" s="25">
        <v>0</v>
      </c>
      <c r="J607" s="25">
        <v>42</v>
      </c>
      <c r="K607" s="93">
        <v>0.1</v>
      </c>
      <c r="L607" s="25">
        <v>4.5999999999999996</v>
      </c>
      <c r="M607" s="25">
        <v>13.2</v>
      </c>
      <c r="N607" s="25">
        <v>1.8</v>
      </c>
      <c r="O607" s="25">
        <v>0.2</v>
      </c>
      <c r="P607" s="23"/>
      <c r="Q607" s="23"/>
      <c r="R607" s="23"/>
    </row>
    <row r="608" spans="1:18" ht="31.5">
      <c r="A608" s="26" t="s">
        <v>510</v>
      </c>
      <c r="B608" s="25" t="s">
        <v>511</v>
      </c>
      <c r="C608" s="27">
        <v>30</v>
      </c>
      <c r="D608" s="25">
        <v>1</v>
      </c>
      <c r="E608" s="25">
        <v>6</v>
      </c>
      <c r="F608" s="25">
        <v>2</v>
      </c>
      <c r="G608" s="28">
        <v>62</v>
      </c>
      <c r="H608" s="25"/>
      <c r="I608" s="25"/>
      <c r="J608" s="25"/>
      <c r="K608" s="29"/>
      <c r="L608" s="25"/>
      <c r="M608" s="25"/>
      <c r="N608" s="25"/>
      <c r="O608" s="25"/>
      <c r="P608" s="23"/>
      <c r="Q608" s="23"/>
      <c r="R608" s="23"/>
    </row>
    <row r="609" spans="1:15" ht="31.5">
      <c r="A609" s="26" t="s">
        <v>510</v>
      </c>
      <c r="B609" s="25" t="s">
        <v>511</v>
      </c>
      <c r="C609" s="27">
        <v>100</v>
      </c>
      <c r="D609" s="25"/>
      <c r="E609" s="25"/>
      <c r="F609" s="25"/>
      <c r="G609" s="28"/>
      <c r="H609" s="8"/>
      <c r="I609" s="8"/>
      <c r="J609" s="8"/>
      <c r="K609" s="11"/>
      <c r="L609" s="8"/>
      <c r="M609" s="8"/>
      <c r="N609" s="8"/>
      <c r="O609" s="8"/>
    </row>
    <row r="610" spans="1:15">
      <c r="A610" s="8"/>
      <c r="B610" s="8" t="s">
        <v>512</v>
      </c>
      <c r="C610" s="9"/>
      <c r="D610" s="8"/>
      <c r="E610" s="8"/>
      <c r="F610" s="8"/>
      <c r="G610" s="5"/>
      <c r="H610" s="8">
        <v>0.01</v>
      </c>
      <c r="I610" s="8">
        <v>0.1</v>
      </c>
      <c r="J610" s="8">
        <v>8.65</v>
      </c>
      <c r="K610" s="11">
        <v>6.46</v>
      </c>
      <c r="L610" s="8">
        <v>19.77</v>
      </c>
      <c r="M610" s="8">
        <v>15.29</v>
      </c>
      <c r="N610" s="8">
        <v>2.83</v>
      </c>
      <c r="O610" s="8">
        <v>0.06</v>
      </c>
    </row>
    <row r="611" spans="1:15">
      <c r="A611" s="8" t="s">
        <v>513</v>
      </c>
      <c r="B611" s="8" t="s">
        <v>514</v>
      </c>
      <c r="C611" s="9">
        <v>30</v>
      </c>
      <c r="D611" s="8">
        <v>1.38</v>
      </c>
      <c r="E611" s="8">
        <v>2.79</v>
      </c>
      <c r="F611" s="8">
        <v>14.1</v>
      </c>
      <c r="G611" s="5">
        <v>83</v>
      </c>
      <c r="H611" s="8">
        <v>1.7000000000000001E-2</v>
      </c>
      <c r="I611" s="8">
        <v>0.16700000000000001</v>
      </c>
      <c r="J611" s="8">
        <v>14.42</v>
      </c>
      <c r="K611" s="11">
        <v>10.77</v>
      </c>
      <c r="L611" s="8">
        <v>32.950000000000003</v>
      </c>
      <c r="M611" s="8">
        <v>25.42</v>
      </c>
      <c r="N611" s="8">
        <v>4.8099999999999996</v>
      </c>
      <c r="O611" s="8">
        <v>0.1</v>
      </c>
    </row>
    <row r="612" spans="1:15">
      <c r="A612" s="8" t="s">
        <v>513</v>
      </c>
      <c r="B612" s="8" t="s">
        <v>514</v>
      </c>
      <c r="C612" s="9">
        <v>50</v>
      </c>
      <c r="D612" s="8">
        <v>2.2999999999999998</v>
      </c>
      <c r="E612" s="8">
        <v>4.6500000000000004</v>
      </c>
      <c r="F612" s="8">
        <v>23.5</v>
      </c>
      <c r="G612" s="5">
        <v>138</v>
      </c>
      <c r="H612" s="8">
        <v>0</v>
      </c>
      <c r="I612" s="8">
        <v>0.18</v>
      </c>
      <c r="J612" s="8">
        <v>0</v>
      </c>
      <c r="K612" s="11">
        <v>0.03</v>
      </c>
      <c r="L612" s="8">
        <v>2.09</v>
      </c>
      <c r="M612" s="8">
        <v>1.02</v>
      </c>
      <c r="N612" s="8">
        <v>0.45</v>
      </c>
      <c r="O612" s="8">
        <v>0.9</v>
      </c>
    </row>
    <row r="613" spans="1:15">
      <c r="A613" s="8" t="s">
        <v>515</v>
      </c>
      <c r="B613" s="8" t="s">
        <v>516</v>
      </c>
      <c r="C613" s="9">
        <v>30</v>
      </c>
      <c r="D613" s="8">
        <v>1.4999999999999999E-2</v>
      </c>
      <c r="E613" s="8">
        <v>6.0000000000000001E-3</v>
      </c>
      <c r="F613" s="8">
        <v>3.8</v>
      </c>
      <c r="G613" s="5">
        <v>15</v>
      </c>
      <c r="H613" s="8">
        <v>0</v>
      </c>
      <c r="I613" s="8">
        <v>0.3</v>
      </c>
      <c r="J613" s="8">
        <v>0</v>
      </c>
      <c r="K613" s="11">
        <v>0.05</v>
      </c>
      <c r="L613" s="8">
        <v>3.5</v>
      </c>
      <c r="M613" s="8">
        <v>1.7</v>
      </c>
      <c r="N613" s="8">
        <v>0.75</v>
      </c>
      <c r="O613" s="8">
        <v>1.5</v>
      </c>
    </row>
    <row r="614" spans="1:15">
      <c r="A614" s="8" t="s">
        <v>515</v>
      </c>
      <c r="B614" s="8" t="s">
        <v>516</v>
      </c>
      <c r="C614" s="9">
        <v>40</v>
      </c>
      <c r="D614" s="8">
        <v>0.02</v>
      </c>
      <c r="E614" s="8">
        <v>8.0000000000000002E-3</v>
      </c>
      <c r="F614" s="8">
        <v>5.0599999999999996</v>
      </c>
      <c r="G614" s="5">
        <v>20</v>
      </c>
      <c r="H614" s="8"/>
      <c r="I614" s="8"/>
      <c r="J614" s="8"/>
      <c r="K614" s="11"/>
      <c r="L614" s="8"/>
      <c r="M614" s="8"/>
      <c r="N614" s="8"/>
      <c r="O614" s="8"/>
    </row>
    <row r="615" spans="1:15">
      <c r="A615" s="8" t="s">
        <v>515</v>
      </c>
      <c r="B615" s="8" t="s">
        <v>516</v>
      </c>
      <c r="C615" s="9">
        <v>50</v>
      </c>
      <c r="D615" s="8">
        <v>2.5000000000000001E-2</v>
      </c>
      <c r="E615" s="8">
        <v>0.01</v>
      </c>
      <c r="F615" s="8">
        <v>6.33</v>
      </c>
      <c r="G615" s="5">
        <v>25</v>
      </c>
      <c r="H615" s="8">
        <v>0</v>
      </c>
      <c r="I615" s="8">
        <v>0.72</v>
      </c>
      <c r="J615" s="8">
        <v>0</v>
      </c>
      <c r="K615" s="11">
        <v>90</v>
      </c>
      <c r="L615" s="8">
        <v>3.6</v>
      </c>
      <c r="M615" s="8">
        <v>5.4</v>
      </c>
      <c r="N615" s="8">
        <v>2.7</v>
      </c>
      <c r="O615" s="8">
        <v>0.12</v>
      </c>
    </row>
    <row r="616" spans="1:15">
      <c r="A616" s="8" t="s">
        <v>69</v>
      </c>
      <c r="B616" s="8" t="s">
        <v>517</v>
      </c>
      <c r="C616" s="9">
        <v>30</v>
      </c>
      <c r="D616" s="8">
        <v>0.15</v>
      </c>
      <c r="E616" s="8">
        <v>0</v>
      </c>
      <c r="F616" s="8">
        <v>0</v>
      </c>
      <c r="G616" s="5">
        <v>22</v>
      </c>
      <c r="H616" s="8">
        <v>6.0000000000000001E-3</v>
      </c>
      <c r="I616" s="8">
        <v>1.0999999999999999E-2</v>
      </c>
      <c r="J616" s="8">
        <v>10.15</v>
      </c>
      <c r="K616" s="11">
        <v>7.0999999999999994E-2</v>
      </c>
      <c r="L616" s="8">
        <v>8.1999999999999993</v>
      </c>
      <c r="M616" s="8">
        <v>6.83</v>
      </c>
      <c r="N616" s="8">
        <v>1.59</v>
      </c>
      <c r="O616" s="8">
        <v>0.06</v>
      </c>
    </row>
    <row r="617" spans="1:15">
      <c r="A617" s="1" t="s">
        <v>518</v>
      </c>
      <c r="B617" s="8" t="s">
        <v>519</v>
      </c>
      <c r="C617" s="9">
        <v>30</v>
      </c>
      <c r="D617" s="8">
        <v>0.42</v>
      </c>
      <c r="E617" s="8">
        <v>15</v>
      </c>
      <c r="F617" s="8">
        <v>1.76</v>
      </c>
      <c r="G617" s="5">
        <v>22</v>
      </c>
      <c r="H617" s="8"/>
      <c r="I617" s="8"/>
      <c r="J617" s="8"/>
      <c r="K617" s="11"/>
      <c r="L617" s="8"/>
      <c r="M617" s="8"/>
      <c r="N617" s="8"/>
      <c r="O617" s="8"/>
    </row>
    <row r="618" spans="1:15">
      <c r="A618" s="8"/>
      <c r="B618" s="8"/>
      <c r="C618" s="9"/>
      <c r="D618" s="8"/>
      <c r="E618" s="8"/>
      <c r="F618" s="8"/>
      <c r="G618" s="5"/>
      <c r="H618" s="8"/>
      <c r="I618" s="8"/>
      <c r="J618" s="8"/>
      <c r="K618" s="11"/>
      <c r="L618" s="8"/>
      <c r="M618" s="8"/>
      <c r="N618" s="8"/>
      <c r="O618" s="8"/>
    </row>
    <row r="619" spans="1:15">
      <c r="A619" s="8"/>
      <c r="B619" s="8" t="s">
        <v>520</v>
      </c>
      <c r="C619" s="9">
        <v>15</v>
      </c>
      <c r="D619" s="8">
        <v>3.24</v>
      </c>
      <c r="E619" s="8">
        <v>2</v>
      </c>
      <c r="F619" s="8">
        <v>0</v>
      </c>
      <c r="G619" s="5">
        <v>31</v>
      </c>
      <c r="H619" s="8">
        <v>0</v>
      </c>
      <c r="I619" s="8">
        <v>0</v>
      </c>
      <c r="J619" s="8">
        <v>2.5</v>
      </c>
      <c r="K619" s="11">
        <v>0.02</v>
      </c>
      <c r="L619" s="8">
        <v>5</v>
      </c>
      <c r="M619" s="8">
        <v>17.920000000000002</v>
      </c>
      <c r="N619" s="8">
        <v>2.5</v>
      </c>
      <c r="O619" s="8">
        <v>0.25</v>
      </c>
    </row>
    <row r="620" spans="1:15">
      <c r="A620" s="8"/>
      <c r="B620" s="8" t="s">
        <v>520</v>
      </c>
      <c r="C620" s="9">
        <v>100</v>
      </c>
      <c r="D620" s="8">
        <v>21.6</v>
      </c>
      <c r="E620" s="8">
        <v>13.33</v>
      </c>
      <c r="F620" s="8">
        <v>0</v>
      </c>
      <c r="G620" s="5">
        <v>207</v>
      </c>
      <c r="H620" s="8"/>
      <c r="I620" s="8"/>
      <c r="J620" s="8"/>
      <c r="K620" s="11"/>
      <c r="L620" s="8"/>
      <c r="M620" s="8"/>
      <c r="N620" s="8"/>
      <c r="O620" s="8"/>
    </row>
    <row r="621" spans="1:15">
      <c r="A621" s="8"/>
      <c r="B621" s="8" t="s">
        <v>520</v>
      </c>
      <c r="C621" s="9">
        <v>12.5</v>
      </c>
      <c r="D621" s="8">
        <v>2.7</v>
      </c>
      <c r="E621" s="8">
        <v>1.67</v>
      </c>
      <c r="F621" s="8">
        <v>0</v>
      </c>
      <c r="G621" s="5">
        <v>26</v>
      </c>
      <c r="H621" s="8">
        <v>0</v>
      </c>
      <c r="I621" s="8">
        <v>0</v>
      </c>
      <c r="J621" s="8">
        <v>0</v>
      </c>
      <c r="K621" s="11">
        <v>0</v>
      </c>
      <c r="L621" s="8">
        <v>0</v>
      </c>
      <c r="M621" s="8">
        <v>23.8</v>
      </c>
      <c r="N621" s="8">
        <v>2.5</v>
      </c>
      <c r="O621" s="8">
        <v>0.25</v>
      </c>
    </row>
    <row r="622" spans="1:15">
      <c r="A622" s="8"/>
      <c r="B622" s="8" t="s">
        <v>521</v>
      </c>
      <c r="C622" s="94">
        <v>12.5</v>
      </c>
      <c r="D622" s="8">
        <v>3.9</v>
      </c>
      <c r="E622" s="8">
        <v>2.1</v>
      </c>
      <c r="F622" s="8">
        <v>0</v>
      </c>
      <c r="G622" s="5">
        <v>32</v>
      </c>
      <c r="H622" s="8">
        <v>0.01</v>
      </c>
      <c r="I622" s="8">
        <v>0.1</v>
      </c>
      <c r="J622" s="8">
        <v>20</v>
      </c>
      <c r="K622" s="11">
        <v>8</v>
      </c>
      <c r="L622" s="8">
        <v>18</v>
      </c>
      <c r="M622" s="8">
        <v>12</v>
      </c>
      <c r="N622" s="8">
        <v>2</v>
      </c>
      <c r="O622" s="8">
        <v>0</v>
      </c>
    </row>
    <row r="623" spans="1:15">
      <c r="A623" s="8"/>
      <c r="B623" s="8" t="s">
        <v>522</v>
      </c>
      <c r="C623" s="9">
        <v>20</v>
      </c>
      <c r="D623" s="8">
        <v>0.5</v>
      </c>
      <c r="E623" s="8">
        <v>3</v>
      </c>
      <c r="F623" s="8">
        <v>0</v>
      </c>
      <c r="G623" s="5">
        <v>32</v>
      </c>
      <c r="H623" s="8">
        <v>0</v>
      </c>
      <c r="I623" s="8">
        <v>2.5000000000000001E-2</v>
      </c>
      <c r="J623" s="8">
        <v>5</v>
      </c>
      <c r="K623" s="11">
        <v>2</v>
      </c>
      <c r="L623" s="8">
        <v>4.5</v>
      </c>
      <c r="M623" s="8">
        <v>3</v>
      </c>
      <c r="N623" s="8">
        <v>0.5</v>
      </c>
      <c r="O623" s="8">
        <v>0</v>
      </c>
    </row>
    <row r="624" spans="1:15">
      <c r="A624" s="8"/>
      <c r="B624" s="8" t="s">
        <v>523</v>
      </c>
      <c r="C624" s="9">
        <v>6</v>
      </c>
      <c r="D624" s="8">
        <v>0.16</v>
      </c>
      <c r="E624" s="8">
        <v>1.08</v>
      </c>
      <c r="F624" s="8">
        <v>0.17</v>
      </c>
      <c r="G624" s="5">
        <v>11</v>
      </c>
      <c r="H624" s="8"/>
      <c r="I624" s="8"/>
      <c r="J624" s="8"/>
      <c r="K624" s="11"/>
      <c r="L624" s="8"/>
      <c r="M624" s="8"/>
      <c r="N624" s="8"/>
      <c r="O624" s="8"/>
    </row>
    <row r="625" spans="1:18">
      <c r="A625" s="8"/>
      <c r="B625" s="8" t="s">
        <v>523</v>
      </c>
      <c r="C625" s="9">
        <v>5</v>
      </c>
      <c r="D625" s="8">
        <v>0.125</v>
      </c>
      <c r="E625" s="8">
        <v>0.9</v>
      </c>
      <c r="F625" s="8">
        <v>0.15</v>
      </c>
      <c r="G625" s="5">
        <v>9</v>
      </c>
      <c r="H625" s="8"/>
      <c r="I625" s="8"/>
      <c r="J625" s="8"/>
      <c r="K625" s="11"/>
      <c r="L625" s="8"/>
      <c r="M625" s="8"/>
      <c r="N625" s="8"/>
      <c r="O625" s="8"/>
    </row>
    <row r="626" spans="1:18">
      <c r="A626" s="8"/>
      <c r="B626" s="8" t="s">
        <v>523</v>
      </c>
      <c r="C626" s="9">
        <v>3</v>
      </c>
      <c r="D626" s="8">
        <v>7.4999999999999997E-2</v>
      </c>
      <c r="E626" s="8">
        <v>0.54</v>
      </c>
      <c r="F626" s="8">
        <v>0.09</v>
      </c>
      <c r="G626" s="5">
        <v>5.4</v>
      </c>
      <c r="H626" s="8"/>
      <c r="I626" s="8"/>
      <c r="J626" s="8"/>
      <c r="K626" s="11"/>
      <c r="L626" s="8"/>
      <c r="M626" s="8"/>
      <c r="N626" s="8"/>
      <c r="O626" s="8"/>
    </row>
    <row r="627" spans="1:18">
      <c r="A627" s="8"/>
      <c r="B627" s="8" t="s">
        <v>524</v>
      </c>
      <c r="C627" s="95">
        <v>44696</v>
      </c>
      <c r="D627" s="8">
        <v>3.36</v>
      </c>
      <c r="E627" s="8">
        <v>3.17</v>
      </c>
      <c r="F627" s="8">
        <v>0</v>
      </c>
      <c r="G627" s="5">
        <v>39</v>
      </c>
      <c r="H627" s="8">
        <v>0</v>
      </c>
      <c r="I627" s="8">
        <v>2.5000000000000001E-2</v>
      </c>
      <c r="J627" s="8">
        <v>7.5</v>
      </c>
      <c r="K627" s="11">
        <v>2.02</v>
      </c>
      <c r="L627" s="8">
        <v>9.5</v>
      </c>
      <c r="M627" s="8">
        <v>20.92</v>
      </c>
      <c r="N627" s="8">
        <v>3</v>
      </c>
      <c r="O627" s="8">
        <v>0.25</v>
      </c>
    </row>
    <row r="628" spans="1:18">
      <c r="A628" s="8"/>
      <c r="B628" s="8" t="s">
        <v>525</v>
      </c>
      <c r="C628" s="9" t="s">
        <v>526</v>
      </c>
      <c r="D628" s="8">
        <v>2.8250000000000002</v>
      </c>
      <c r="E628" s="8">
        <v>2.42</v>
      </c>
      <c r="F628" s="8">
        <v>0</v>
      </c>
      <c r="G628" s="5">
        <v>34</v>
      </c>
      <c r="H628" s="8">
        <v>0</v>
      </c>
      <c r="I628" s="8">
        <v>2.5000000000000001E-2</v>
      </c>
      <c r="J628" s="8">
        <v>5</v>
      </c>
      <c r="K628" s="11">
        <v>2</v>
      </c>
      <c r="L628" s="8">
        <v>4.5</v>
      </c>
      <c r="M628" s="8">
        <v>26.8</v>
      </c>
      <c r="N628" s="8">
        <v>3</v>
      </c>
      <c r="O628" s="8">
        <v>0.25</v>
      </c>
    </row>
    <row r="629" spans="1:18">
      <c r="A629" s="8"/>
      <c r="B629" s="8" t="s">
        <v>527</v>
      </c>
      <c r="C629" s="9" t="s">
        <v>526</v>
      </c>
      <c r="D629" s="8">
        <v>4.03</v>
      </c>
      <c r="E629" s="8">
        <v>2.85</v>
      </c>
      <c r="F629" s="8">
        <v>0</v>
      </c>
      <c r="G629" s="5">
        <v>40</v>
      </c>
      <c r="H629" s="8">
        <v>0.01</v>
      </c>
      <c r="I629" s="8">
        <v>4.3</v>
      </c>
      <c r="J629" s="8">
        <v>0</v>
      </c>
      <c r="K629" s="11">
        <v>0</v>
      </c>
      <c r="L629" s="8">
        <v>1.63</v>
      </c>
      <c r="M629" s="8">
        <v>16.03</v>
      </c>
      <c r="N629" s="8">
        <v>3.55</v>
      </c>
      <c r="O629" s="8">
        <v>0.09</v>
      </c>
    </row>
    <row r="630" spans="1:18">
      <c r="A630" s="8"/>
      <c r="B630" s="8" t="s">
        <v>528</v>
      </c>
      <c r="C630" s="96" t="s">
        <v>529</v>
      </c>
      <c r="D630" s="8">
        <v>2.39</v>
      </c>
      <c r="E630" s="8">
        <v>3.91</v>
      </c>
      <c r="F630" s="8">
        <v>0</v>
      </c>
      <c r="G630" s="5">
        <v>46</v>
      </c>
      <c r="H630" s="8"/>
      <c r="I630" s="8"/>
      <c r="J630" s="8"/>
      <c r="K630" s="11"/>
      <c r="L630" s="8"/>
      <c r="M630" s="8"/>
      <c r="N630" s="8"/>
      <c r="O630" s="8"/>
    </row>
    <row r="631" spans="1:18">
      <c r="A631" s="8"/>
      <c r="B631" s="8" t="s">
        <v>530</v>
      </c>
      <c r="C631" s="9">
        <v>12</v>
      </c>
      <c r="D631" s="8">
        <v>2.71</v>
      </c>
      <c r="E631" s="8">
        <v>3.79</v>
      </c>
      <c r="F631" s="8">
        <v>0</v>
      </c>
      <c r="G631" s="5">
        <v>45</v>
      </c>
      <c r="H631" s="8"/>
      <c r="I631" s="8"/>
      <c r="J631" s="8"/>
      <c r="K631" s="11"/>
      <c r="L631" s="8"/>
      <c r="M631" s="8"/>
      <c r="N631" s="8"/>
      <c r="O631" s="8"/>
    </row>
    <row r="632" spans="1:18">
      <c r="A632" s="8"/>
      <c r="B632" s="8" t="s">
        <v>530</v>
      </c>
      <c r="C632" s="9">
        <v>10</v>
      </c>
      <c r="D632" s="8">
        <v>2.2599999999999998</v>
      </c>
      <c r="E632" s="8">
        <v>3.16</v>
      </c>
      <c r="F632" s="8">
        <v>0</v>
      </c>
      <c r="G632" s="5">
        <v>38</v>
      </c>
      <c r="H632" s="8"/>
      <c r="I632" s="8"/>
      <c r="J632" s="8"/>
      <c r="K632" s="11"/>
      <c r="L632" s="8"/>
      <c r="M632" s="8"/>
      <c r="N632" s="8"/>
      <c r="O632" s="8"/>
    </row>
    <row r="633" spans="1:18">
      <c r="A633" s="8"/>
      <c r="B633" s="8" t="s">
        <v>530</v>
      </c>
      <c r="C633" s="9">
        <v>100</v>
      </c>
      <c r="D633" s="8">
        <v>22.58</v>
      </c>
      <c r="E633" s="8">
        <v>31.58</v>
      </c>
      <c r="F633" s="8">
        <v>0</v>
      </c>
      <c r="G633" s="5">
        <v>375</v>
      </c>
      <c r="H633" s="8"/>
      <c r="I633" s="8"/>
      <c r="J633" s="8"/>
      <c r="K633" s="11"/>
      <c r="L633" s="8"/>
      <c r="M633" s="8"/>
      <c r="N633" s="8"/>
      <c r="O633" s="8"/>
    </row>
    <row r="634" spans="1:18">
      <c r="A634" s="8"/>
      <c r="B634" s="8" t="s">
        <v>530</v>
      </c>
      <c r="C634" s="9">
        <v>15</v>
      </c>
      <c r="D634" s="8">
        <v>3.38</v>
      </c>
      <c r="E634" s="8">
        <v>4.74</v>
      </c>
      <c r="F634" s="8">
        <v>0</v>
      </c>
      <c r="G634" s="5">
        <v>56</v>
      </c>
      <c r="H634" s="8"/>
      <c r="I634" s="8"/>
      <c r="J634" s="8"/>
      <c r="K634" s="11"/>
      <c r="L634" s="8"/>
      <c r="M634" s="8"/>
      <c r="N634" s="8"/>
      <c r="O634" s="8"/>
    </row>
    <row r="635" spans="1:18">
      <c r="A635" s="8"/>
      <c r="B635" s="8" t="s">
        <v>527</v>
      </c>
      <c r="C635" s="95" t="s">
        <v>531</v>
      </c>
      <c r="D635" s="8">
        <v>2.84</v>
      </c>
      <c r="E635" s="8">
        <v>4.54</v>
      </c>
      <c r="F635" s="8">
        <v>0</v>
      </c>
      <c r="G635" s="5">
        <v>53</v>
      </c>
      <c r="H635" s="8"/>
      <c r="I635" s="8"/>
      <c r="J635" s="8"/>
      <c r="K635" s="11"/>
      <c r="L635" s="8"/>
      <c r="M635" s="8"/>
      <c r="N635" s="8"/>
      <c r="O635" s="8"/>
    </row>
    <row r="636" spans="1:18" s="51" customFormat="1">
      <c r="A636" s="8"/>
      <c r="B636" s="8" t="s">
        <v>532</v>
      </c>
      <c r="C636" s="95" t="s">
        <v>533</v>
      </c>
      <c r="D636" s="8">
        <v>3.51</v>
      </c>
      <c r="E636" s="8">
        <v>5.49</v>
      </c>
      <c r="F636" s="8">
        <v>0</v>
      </c>
      <c r="G636" s="5">
        <v>64</v>
      </c>
      <c r="H636" s="8"/>
      <c r="I636" s="8"/>
      <c r="J636" s="8"/>
      <c r="K636" s="11"/>
      <c r="L636" s="8"/>
      <c r="M636" s="8"/>
      <c r="N636" s="8"/>
      <c r="O636" s="8"/>
      <c r="P636" s="1"/>
      <c r="Q636" s="1"/>
      <c r="R636" s="1"/>
    </row>
    <row r="637" spans="1:18">
      <c r="A637" s="8"/>
      <c r="B637" s="8" t="s">
        <v>534</v>
      </c>
      <c r="C637" s="9">
        <v>10</v>
      </c>
      <c r="D637" s="8">
        <v>1.1000000000000001</v>
      </c>
      <c r="E637" s="8">
        <v>2.8</v>
      </c>
      <c r="F637" s="8">
        <v>0</v>
      </c>
      <c r="G637" s="5">
        <v>30</v>
      </c>
      <c r="H637" s="8"/>
      <c r="I637" s="8"/>
      <c r="J637" s="8"/>
      <c r="K637" s="11"/>
      <c r="L637" s="8"/>
      <c r="M637" s="8"/>
      <c r="N637" s="8"/>
      <c r="O637" s="8"/>
    </row>
    <row r="638" spans="1:18">
      <c r="A638" s="8"/>
      <c r="B638" s="8"/>
      <c r="C638" s="9"/>
      <c r="D638" s="8"/>
      <c r="E638" s="8"/>
      <c r="F638" s="8"/>
      <c r="G638" s="5"/>
      <c r="H638" s="5" t="s">
        <v>10</v>
      </c>
      <c r="I638" s="5" t="s">
        <v>11</v>
      </c>
      <c r="J638" s="5" t="s">
        <v>12</v>
      </c>
      <c r="K638" s="7" t="s">
        <v>13</v>
      </c>
      <c r="L638" s="5" t="s">
        <v>14</v>
      </c>
      <c r="M638" s="5" t="s">
        <v>15</v>
      </c>
      <c r="N638" s="5" t="s">
        <v>16</v>
      </c>
      <c r="O638" s="5" t="s">
        <v>17</v>
      </c>
    </row>
    <row r="639" spans="1:18">
      <c r="A639" s="8"/>
      <c r="B639" s="7" t="s">
        <v>535</v>
      </c>
      <c r="C639" s="9"/>
      <c r="D639" s="8"/>
      <c r="E639" s="8"/>
      <c r="F639" s="8"/>
      <c r="G639" s="5"/>
      <c r="H639" s="5"/>
      <c r="I639" s="5"/>
      <c r="J639" s="5"/>
      <c r="K639" s="7"/>
      <c r="L639" s="5"/>
      <c r="M639" s="5"/>
      <c r="N639" s="5"/>
      <c r="O639" s="5"/>
    </row>
    <row r="640" spans="1:18">
      <c r="A640" s="8" t="s">
        <v>18</v>
      </c>
      <c r="B640" s="1" t="s">
        <v>1116</v>
      </c>
      <c r="C640" s="1">
        <v>150</v>
      </c>
      <c r="D640" s="8">
        <v>6.24</v>
      </c>
      <c r="E640" s="8">
        <v>21.59</v>
      </c>
      <c r="F640" s="8">
        <v>43.68</v>
      </c>
      <c r="G640" s="5">
        <v>383</v>
      </c>
      <c r="H640" s="5"/>
      <c r="I640" s="5"/>
      <c r="J640" s="5"/>
      <c r="K640" s="7"/>
      <c r="L640" s="5"/>
      <c r="M640" s="5"/>
      <c r="N640" s="5"/>
      <c r="O640" s="5"/>
    </row>
    <row r="641" spans="1:18" s="37" customFormat="1">
      <c r="A641" s="8" t="s">
        <v>18</v>
      </c>
      <c r="B641" s="10" t="s">
        <v>536</v>
      </c>
      <c r="C641" s="9" t="s">
        <v>537</v>
      </c>
      <c r="D641" s="8">
        <v>2.6</v>
      </c>
      <c r="E641" s="8">
        <v>6.4</v>
      </c>
      <c r="F641" s="8">
        <v>22.88</v>
      </c>
      <c r="G641" s="5">
        <v>154</v>
      </c>
      <c r="H641" s="5"/>
      <c r="I641" s="5"/>
      <c r="J641" s="5"/>
      <c r="K641" s="7"/>
      <c r="L641" s="5"/>
      <c r="M641" s="5"/>
      <c r="N641" s="5"/>
      <c r="O641" s="5"/>
      <c r="P641" s="1"/>
      <c r="Q641" s="1"/>
      <c r="R641" s="1"/>
    </row>
    <row r="642" spans="1:18">
      <c r="A642" s="8" t="s">
        <v>538</v>
      </c>
      <c r="B642" s="63" t="s">
        <v>539</v>
      </c>
      <c r="C642" s="9">
        <v>150</v>
      </c>
      <c r="D642" s="8">
        <v>8.25</v>
      </c>
      <c r="E642" s="8">
        <v>5.25</v>
      </c>
      <c r="F642" s="8">
        <v>46.5</v>
      </c>
      <c r="G642" s="5">
        <v>255</v>
      </c>
      <c r="H642" s="5"/>
      <c r="I642" s="5"/>
      <c r="J642" s="5"/>
      <c r="K642" s="7"/>
      <c r="L642" s="5"/>
      <c r="M642" s="5"/>
      <c r="N642" s="5"/>
      <c r="O642" s="5"/>
    </row>
    <row r="643" spans="1:18">
      <c r="A643" s="8" t="s">
        <v>538</v>
      </c>
      <c r="B643" s="63" t="s">
        <v>539</v>
      </c>
      <c r="C643" s="9">
        <v>200</v>
      </c>
      <c r="D643" s="8">
        <v>11</v>
      </c>
      <c r="E643" s="8">
        <v>7</v>
      </c>
      <c r="F643" s="8">
        <v>62</v>
      </c>
      <c r="G643" s="5">
        <v>340</v>
      </c>
      <c r="H643" s="5"/>
      <c r="I643" s="5"/>
      <c r="J643" s="5"/>
      <c r="K643" s="7"/>
      <c r="L643" s="5"/>
      <c r="M643" s="5"/>
      <c r="N643" s="5"/>
      <c r="O643" s="5"/>
    </row>
    <row r="644" spans="1:18">
      <c r="A644" s="8" t="s">
        <v>64</v>
      </c>
      <c r="B644" s="10" t="s">
        <v>540</v>
      </c>
      <c r="C644" s="9">
        <v>20</v>
      </c>
      <c r="D644" s="8">
        <v>0.16</v>
      </c>
      <c r="E644" s="8">
        <v>0.08</v>
      </c>
      <c r="F644" s="8">
        <v>16.440000000000001</v>
      </c>
      <c r="G644" s="5">
        <v>68</v>
      </c>
      <c r="H644" s="8">
        <v>4.0000000000000001E-3</v>
      </c>
      <c r="I644" s="8">
        <v>3.3</v>
      </c>
      <c r="J644" s="8">
        <v>0</v>
      </c>
      <c r="K644" s="11">
        <v>0</v>
      </c>
      <c r="L644" s="8">
        <v>1.4</v>
      </c>
      <c r="M644" s="8">
        <v>0</v>
      </c>
      <c r="N644" s="8">
        <v>0</v>
      </c>
      <c r="O644" s="8">
        <v>0.04</v>
      </c>
    </row>
    <row r="645" spans="1:18">
      <c r="A645" s="8" t="s">
        <v>64</v>
      </c>
      <c r="B645" s="10" t="s">
        <v>540</v>
      </c>
      <c r="C645" s="9">
        <v>10</v>
      </c>
      <c r="D645" s="8">
        <v>0.08</v>
      </c>
      <c r="E645" s="8">
        <v>0.04</v>
      </c>
      <c r="F645" s="8">
        <v>8.2200000000000006</v>
      </c>
      <c r="G645" s="5">
        <v>33.9</v>
      </c>
      <c r="H645" s="10">
        <v>0.04</v>
      </c>
      <c r="I645" s="10">
        <v>33</v>
      </c>
      <c r="J645" s="10">
        <v>0</v>
      </c>
      <c r="K645" s="10">
        <v>0</v>
      </c>
      <c r="L645" s="10">
        <v>14</v>
      </c>
      <c r="M645" s="10">
        <v>0</v>
      </c>
      <c r="N645" s="10">
        <v>0</v>
      </c>
      <c r="O645" s="10">
        <v>0.4</v>
      </c>
      <c r="P645" s="51"/>
      <c r="Q645" s="51"/>
      <c r="R645" s="51"/>
    </row>
    <row r="646" spans="1:18">
      <c r="A646" s="10" t="s">
        <v>64</v>
      </c>
      <c r="B646" s="10" t="s">
        <v>540</v>
      </c>
      <c r="C646" s="52">
        <v>100</v>
      </c>
      <c r="D646" s="10">
        <v>0.8</v>
      </c>
      <c r="E646" s="10">
        <v>0.4</v>
      </c>
      <c r="F646" s="10">
        <v>82.2</v>
      </c>
      <c r="G646" s="10">
        <v>339</v>
      </c>
      <c r="H646" s="5"/>
      <c r="I646" s="5"/>
      <c r="J646" s="5"/>
      <c r="K646" s="7"/>
      <c r="L646" s="5"/>
      <c r="M646" s="5"/>
      <c r="N646" s="5"/>
      <c r="O646" s="5"/>
    </row>
    <row r="647" spans="1:18">
      <c r="A647" s="8" t="s">
        <v>18</v>
      </c>
      <c r="B647" s="10" t="s">
        <v>541</v>
      </c>
      <c r="C647" s="9">
        <v>50</v>
      </c>
      <c r="D647" s="8">
        <v>1.5</v>
      </c>
      <c r="E647" s="8">
        <v>5.45</v>
      </c>
      <c r="F647" s="8">
        <v>11.4</v>
      </c>
      <c r="G647" s="5">
        <v>100.5</v>
      </c>
      <c r="H647" s="8">
        <v>7.1999999999999995E-2</v>
      </c>
      <c r="I647" s="8">
        <v>0</v>
      </c>
      <c r="J647" s="8">
        <v>44.8</v>
      </c>
      <c r="K647" s="11">
        <v>0.88</v>
      </c>
      <c r="L647" s="8">
        <v>13.68</v>
      </c>
      <c r="M647" s="8">
        <v>48.56</v>
      </c>
      <c r="N647" s="8">
        <v>16.48</v>
      </c>
      <c r="O647" s="8">
        <v>0.98</v>
      </c>
    </row>
    <row r="648" spans="1:18">
      <c r="A648" s="8" t="s">
        <v>69</v>
      </c>
      <c r="B648" s="97" t="s">
        <v>542</v>
      </c>
      <c r="C648" s="9">
        <v>36</v>
      </c>
      <c r="D648" s="8">
        <v>0.68</v>
      </c>
      <c r="E648" s="8">
        <v>5.4</v>
      </c>
      <c r="F648" s="8">
        <v>11.2</v>
      </c>
      <c r="G648" s="5">
        <v>196</v>
      </c>
    </row>
    <row r="649" spans="1:18" ht="30">
      <c r="A649" s="8" t="s">
        <v>64</v>
      </c>
      <c r="B649" s="97" t="s">
        <v>1148</v>
      </c>
      <c r="C649" s="9">
        <v>25</v>
      </c>
      <c r="D649" s="8">
        <v>1</v>
      </c>
      <c r="E649" s="8">
        <v>7.5</v>
      </c>
      <c r="F649" s="8">
        <v>15</v>
      </c>
      <c r="G649" s="5">
        <v>133</v>
      </c>
    </row>
    <row r="650" spans="1:18">
      <c r="A650" s="8" t="s">
        <v>69</v>
      </c>
      <c r="B650" s="97" t="s">
        <v>1147</v>
      </c>
      <c r="C650" s="9">
        <v>18</v>
      </c>
      <c r="D650" s="8">
        <v>0.34</v>
      </c>
      <c r="E650" s="8">
        <v>2.7</v>
      </c>
      <c r="F650" s="8">
        <v>5.6</v>
      </c>
      <c r="G650" s="5">
        <v>98</v>
      </c>
    </row>
    <row r="651" spans="1:18">
      <c r="A651" s="42" t="s">
        <v>69</v>
      </c>
      <c r="B651" s="97" t="s">
        <v>543</v>
      </c>
      <c r="C651" s="43">
        <v>60</v>
      </c>
      <c r="D651" s="44">
        <v>3.66</v>
      </c>
      <c r="E651" s="44">
        <v>3.84</v>
      </c>
      <c r="F651" s="44">
        <v>44.82</v>
      </c>
      <c r="G651" s="98">
        <v>220</v>
      </c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</row>
    <row r="652" spans="1:18">
      <c r="A652" s="8" t="s">
        <v>64</v>
      </c>
      <c r="B652" s="10" t="s">
        <v>544</v>
      </c>
      <c r="C652" s="9" t="s">
        <v>545</v>
      </c>
      <c r="D652" s="8">
        <v>3.76</v>
      </c>
      <c r="E652" s="8">
        <v>6</v>
      </c>
      <c r="F652" s="8">
        <v>58.32</v>
      </c>
      <c r="G652" s="5">
        <v>300</v>
      </c>
      <c r="H652" s="8">
        <v>3.5999999999999997E-2</v>
      </c>
      <c r="I652" s="8">
        <v>0</v>
      </c>
      <c r="J652" s="8">
        <v>22.4</v>
      </c>
      <c r="K652" s="11">
        <v>0.44</v>
      </c>
      <c r="L652" s="8">
        <v>6.84</v>
      </c>
      <c r="M652" s="8">
        <v>24.28</v>
      </c>
      <c r="N652" s="8">
        <v>8.24</v>
      </c>
      <c r="O652" s="8">
        <v>0.49</v>
      </c>
    </row>
    <row r="653" spans="1:18">
      <c r="A653" s="8" t="s">
        <v>64</v>
      </c>
      <c r="B653" s="10" t="s">
        <v>544</v>
      </c>
      <c r="C653" s="9" t="s">
        <v>546</v>
      </c>
      <c r="D653" s="8">
        <v>1.88</v>
      </c>
      <c r="E653" s="8">
        <v>3</v>
      </c>
      <c r="F653" s="8">
        <v>29.16</v>
      </c>
      <c r="G653" s="5">
        <v>150</v>
      </c>
      <c r="H653" s="8"/>
      <c r="I653" s="8"/>
      <c r="J653" s="8"/>
      <c r="K653" s="11"/>
      <c r="L653" s="8"/>
      <c r="M653" s="8"/>
      <c r="N653" s="8"/>
      <c r="O653" s="8"/>
    </row>
    <row r="654" spans="1:18" s="71" customFormat="1">
      <c r="A654" s="8" t="s">
        <v>64</v>
      </c>
      <c r="B654" s="10" t="s">
        <v>547</v>
      </c>
      <c r="C654" s="9" t="s">
        <v>548</v>
      </c>
      <c r="D654" s="8">
        <v>1.89</v>
      </c>
      <c r="E654" s="8">
        <v>1.87</v>
      </c>
      <c r="F654" s="8">
        <v>34.770000000000003</v>
      </c>
      <c r="G654" s="5">
        <v>139</v>
      </c>
      <c r="H654" s="8">
        <v>0.05</v>
      </c>
      <c r="I654" s="8">
        <v>0</v>
      </c>
      <c r="J654" s="8">
        <v>12</v>
      </c>
      <c r="K654" s="11">
        <v>0</v>
      </c>
      <c r="L654" s="8">
        <v>34.799999999999997</v>
      </c>
      <c r="M654" s="8">
        <v>22.5</v>
      </c>
      <c r="N654" s="8">
        <v>8.35</v>
      </c>
      <c r="O654" s="8">
        <v>0.43</v>
      </c>
      <c r="P654" s="1"/>
      <c r="Q654" s="1"/>
      <c r="R654" s="1"/>
    </row>
    <row r="655" spans="1:18" s="71" customFormat="1">
      <c r="A655" s="8" t="s">
        <v>64</v>
      </c>
      <c r="B655" s="10" t="s">
        <v>549</v>
      </c>
      <c r="C655" s="9" t="s">
        <v>550</v>
      </c>
      <c r="D655" s="8"/>
      <c r="E655" s="8"/>
      <c r="F655" s="8"/>
      <c r="G655" s="5"/>
      <c r="H655" s="8"/>
      <c r="I655" s="8"/>
      <c r="J655" s="8"/>
      <c r="K655" s="11"/>
      <c r="L655" s="8"/>
      <c r="M655" s="8"/>
      <c r="N655" s="8"/>
      <c r="O655" s="8"/>
      <c r="P655" s="1"/>
      <c r="Q655" s="1"/>
      <c r="R655" s="1"/>
    </row>
    <row r="656" spans="1:18" s="71" customFormat="1">
      <c r="A656" s="8" t="s">
        <v>64</v>
      </c>
      <c r="B656" s="8" t="s">
        <v>551</v>
      </c>
      <c r="C656" s="9">
        <v>36</v>
      </c>
      <c r="D656" s="8">
        <v>2.2999999999999998</v>
      </c>
      <c r="E656" s="8">
        <v>12.24</v>
      </c>
      <c r="F656" s="8">
        <v>21.6</v>
      </c>
      <c r="G656" s="5">
        <v>144</v>
      </c>
      <c r="H656" s="8"/>
      <c r="I656" s="8"/>
      <c r="J656" s="8"/>
      <c r="K656" s="11"/>
      <c r="L656" s="8"/>
      <c r="M656" s="8"/>
      <c r="N656" s="8"/>
      <c r="O656" s="8"/>
      <c r="P656" s="1"/>
      <c r="Q656" s="1"/>
      <c r="R656" s="1"/>
    </row>
    <row r="657" spans="1:18" s="71" customFormat="1">
      <c r="A657" s="8" t="s">
        <v>64</v>
      </c>
      <c r="B657" s="8" t="s">
        <v>552</v>
      </c>
      <c r="C657" s="9">
        <v>30</v>
      </c>
      <c r="D657" s="8">
        <v>1.92</v>
      </c>
      <c r="E657" s="8">
        <v>10.199999999999999</v>
      </c>
      <c r="F657" s="8">
        <v>18</v>
      </c>
      <c r="G657" s="5">
        <v>120</v>
      </c>
      <c r="H657" s="8"/>
      <c r="I657" s="8"/>
      <c r="J657" s="8"/>
      <c r="K657" s="11"/>
      <c r="L657" s="8"/>
      <c r="M657" s="8"/>
      <c r="N657" s="8"/>
      <c r="O657" s="8"/>
      <c r="P657" s="1"/>
      <c r="Q657" s="1"/>
      <c r="R657" s="1"/>
    </row>
    <row r="658" spans="1:18" s="71" customFormat="1">
      <c r="A658" s="8" t="s">
        <v>64</v>
      </c>
      <c r="B658" s="8" t="s">
        <v>553</v>
      </c>
      <c r="C658" s="9">
        <v>30</v>
      </c>
      <c r="D658" s="8">
        <v>2</v>
      </c>
      <c r="E658" s="8">
        <v>2.2999999999999998</v>
      </c>
      <c r="F658" s="8">
        <v>21.6</v>
      </c>
      <c r="G658" s="5">
        <v>115</v>
      </c>
      <c r="H658" s="8">
        <v>0.1</v>
      </c>
      <c r="I658" s="8">
        <v>0</v>
      </c>
      <c r="J658" s="8">
        <v>24</v>
      </c>
      <c r="K658" s="11">
        <v>0</v>
      </c>
      <c r="L658" s="8">
        <v>65.599999999999994</v>
      </c>
      <c r="M658" s="8">
        <v>45</v>
      </c>
      <c r="N658" s="8">
        <v>16.7</v>
      </c>
      <c r="O658" s="8">
        <v>0.86</v>
      </c>
      <c r="P658" s="1"/>
      <c r="Q658" s="1"/>
      <c r="R658" s="1"/>
    </row>
    <row r="659" spans="1:18" s="99" customFormat="1">
      <c r="A659" s="8" t="s">
        <v>64</v>
      </c>
      <c r="B659" s="8" t="s">
        <v>553</v>
      </c>
      <c r="C659" s="9" t="s">
        <v>554</v>
      </c>
      <c r="D659" s="8">
        <v>4</v>
      </c>
      <c r="E659" s="8">
        <v>4.5999999999999996</v>
      </c>
      <c r="F659" s="8">
        <v>43.2</v>
      </c>
      <c r="G659" s="5">
        <v>230</v>
      </c>
      <c r="H659" s="8">
        <v>2.5000000000000001E-2</v>
      </c>
      <c r="I659" s="8">
        <v>0</v>
      </c>
      <c r="J659" s="8">
        <v>6</v>
      </c>
      <c r="K659" s="11">
        <v>0</v>
      </c>
      <c r="L659" s="8">
        <v>17.399999999999999</v>
      </c>
      <c r="M659" s="8">
        <v>11.25</v>
      </c>
      <c r="N659" s="8">
        <v>4.17</v>
      </c>
      <c r="O659" s="8">
        <v>0.22</v>
      </c>
      <c r="P659" s="1"/>
      <c r="Q659" s="1"/>
      <c r="R659" s="1"/>
    </row>
    <row r="660" spans="1:18" s="99" customFormat="1">
      <c r="A660" s="8" t="s">
        <v>64</v>
      </c>
      <c r="B660" s="8" t="s">
        <v>553</v>
      </c>
      <c r="C660" s="9">
        <v>15</v>
      </c>
      <c r="D660" s="8">
        <v>1</v>
      </c>
      <c r="E660" s="8">
        <v>1.1499999999999999</v>
      </c>
      <c r="F660" s="8">
        <v>10.8</v>
      </c>
      <c r="G660" s="5">
        <v>57.5</v>
      </c>
      <c r="H660" s="8">
        <v>0.05</v>
      </c>
      <c r="I660" s="8">
        <v>0</v>
      </c>
      <c r="J660" s="8">
        <v>12</v>
      </c>
      <c r="K660" s="11">
        <v>0</v>
      </c>
      <c r="L660" s="8">
        <v>34.799999999999997</v>
      </c>
      <c r="M660" s="8">
        <v>22.5</v>
      </c>
      <c r="N660" s="8">
        <v>8.35</v>
      </c>
      <c r="O660" s="8">
        <v>0.43</v>
      </c>
      <c r="P660" s="1"/>
      <c r="Q660" s="1"/>
      <c r="R660" s="1"/>
    </row>
    <row r="661" spans="1:18" s="99" customFormat="1" ht="16.5" customHeight="1">
      <c r="A661" s="8" t="s">
        <v>64</v>
      </c>
      <c r="B661" s="8" t="s">
        <v>555</v>
      </c>
      <c r="C661" s="9">
        <v>40</v>
      </c>
      <c r="D661" s="8">
        <v>3.24</v>
      </c>
      <c r="E661" s="8">
        <v>4.5199999999999996</v>
      </c>
      <c r="F661" s="8">
        <v>4.32</v>
      </c>
      <c r="G661" s="5">
        <v>160</v>
      </c>
      <c r="H661" s="8">
        <v>2.5000000000000001E-2</v>
      </c>
      <c r="I661" s="8">
        <v>0</v>
      </c>
      <c r="J661" s="8">
        <v>6</v>
      </c>
      <c r="K661" s="11">
        <v>0</v>
      </c>
      <c r="L661" s="8">
        <v>17.399999999999999</v>
      </c>
      <c r="M661" s="8">
        <v>11.25</v>
      </c>
      <c r="N661" s="8">
        <v>4.17</v>
      </c>
      <c r="O661" s="8">
        <v>0.22</v>
      </c>
      <c r="P661" s="1"/>
      <c r="Q661" s="1"/>
      <c r="R661" s="1"/>
    </row>
    <row r="662" spans="1:18" s="99" customFormat="1" ht="16.5" customHeight="1">
      <c r="A662" s="8" t="s">
        <v>64</v>
      </c>
      <c r="B662" s="8" t="s">
        <v>555</v>
      </c>
      <c r="C662" s="9">
        <v>20</v>
      </c>
      <c r="D662" s="8">
        <v>1.62</v>
      </c>
      <c r="E662" s="8">
        <v>2.2599999999999998</v>
      </c>
      <c r="F662" s="8">
        <v>2.16</v>
      </c>
      <c r="G662" s="5">
        <v>80</v>
      </c>
      <c r="H662" s="8"/>
      <c r="I662" s="8"/>
      <c r="J662" s="8"/>
      <c r="K662" s="11"/>
      <c r="L662" s="8"/>
      <c r="M662" s="8"/>
      <c r="N662" s="8"/>
      <c r="O662" s="8"/>
      <c r="P662" s="1"/>
      <c r="Q662" s="1"/>
      <c r="R662" s="1"/>
    </row>
    <row r="663" spans="1:18" s="99" customFormat="1">
      <c r="A663" s="8"/>
      <c r="B663" s="8" t="s">
        <v>556</v>
      </c>
      <c r="C663" s="9"/>
      <c r="D663" s="8"/>
      <c r="E663" s="8"/>
      <c r="F663" s="8"/>
      <c r="G663" s="5"/>
      <c r="H663" s="8">
        <v>3.5999999999999997E-2</v>
      </c>
      <c r="I663" s="8">
        <v>0</v>
      </c>
      <c r="J663" s="8">
        <v>48.6</v>
      </c>
      <c r="K663" s="10">
        <v>2.73</v>
      </c>
      <c r="L663" s="8">
        <v>7.52</v>
      </c>
      <c r="M663" s="8">
        <v>22.1</v>
      </c>
      <c r="N663" s="8">
        <v>3.69</v>
      </c>
      <c r="O663" s="8">
        <v>0.3</v>
      </c>
      <c r="P663" s="71"/>
      <c r="Q663" s="71"/>
      <c r="R663" s="71"/>
    </row>
    <row r="664" spans="1:18" s="71" customFormat="1">
      <c r="A664" s="1"/>
      <c r="B664" s="8" t="s">
        <v>557</v>
      </c>
      <c r="C664" s="9">
        <v>100</v>
      </c>
      <c r="D664" s="8">
        <v>6</v>
      </c>
      <c r="E664" s="8">
        <v>29</v>
      </c>
      <c r="F664" s="8">
        <v>64</v>
      </c>
      <c r="G664" s="5">
        <v>595</v>
      </c>
      <c r="H664" s="8"/>
      <c r="I664" s="8"/>
      <c r="J664" s="8"/>
      <c r="K664" s="10"/>
      <c r="L664" s="8"/>
      <c r="M664" s="8"/>
      <c r="N664" s="8"/>
      <c r="O664" s="8"/>
    </row>
    <row r="665" spans="1:18" s="71" customFormat="1">
      <c r="A665" s="1" t="s">
        <v>558</v>
      </c>
      <c r="B665" s="8" t="s">
        <v>559</v>
      </c>
      <c r="C665" s="9">
        <v>50</v>
      </c>
      <c r="D665" s="8">
        <v>3</v>
      </c>
      <c r="E665" s="8">
        <v>14.5</v>
      </c>
      <c r="F665" s="8">
        <v>32</v>
      </c>
      <c r="G665" s="5"/>
      <c r="H665" s="8"/>
      <c r="I665" s="8"/>
      <c r="J665" s="8"/>
      <c r="K665" s="10"/>
      <c r="L665" s="8"/>
      <c r="M665" s="8"/>
      <c r="N665" s="8"/>
      <c r="O665" s="8"/>
    </row>
    <row r="666" spans="1:18" s="71" customFormat="1">
      <c r="A666" s="1" t="s">
        <v>558</v>
      </c>
      <c r="B666" s="8" t="s">
        <v>559</v>
      </c>
      <c r="C666" s="9">
        <v>25</v>
      </c>
      <c r="D666" s="8">
        <v>1.5</v>
      </c>
      <c r="E666" s="8">
        <v>7.25</v>
      </c>
      <c r="F666" s="8">
        <v>16</v>
      </c>
      <c r="G666" s="5">
        <v>149</v>
      </c>
      <c r="H666" s="8"/>
      <c r="I666" s="8"/>
      <c r="J666" s="8"/>
      <c r="K666" s="10"/>
      <c r="L666" s="8"/>
      <c r="M666" s="8"/>
      <c r="N666" s="8"/>
      <c r="O666" s="8"/>
    </row>
    <row r="667" spans="1:18" s="71" customFormat="1">
      <c r="A667" s="42" t="s">
        <v>560</v>
      </c>
      <c r="B667" s="42" t="s">
        <v>561</v>
      </c>
      <c r="C667" s="9">
        <v>10</v>
      </c>
      <c r="D667" s="8">
        <v>0.84</v>
      </c>
      <c r="E667" s="8">
        <v>0.11</v>
      </c>
      <c r="F667" s="8">
        <v>4.0999999999999996</v>
      </c>
      <c r="G667" s="5">
        <v>21</v>
      </c>
      <c r="H667" s="1"/>
      <c r="I667" s="1"/>
      <c r="J667" s="1"/>
      <c r="K667" s="51"/>
      <c r="L667" s="1"/>
      <c r="M667" s="1"/>
      <c r="N667" s="1"/>
      <c r="O667" s="1"/>
    </row>
    <row r="668" spans="1:18" s="71" customFormat="1">
      <c r="A668" s="42" t="s">
        <v>64</v>
      </c>
      <c r="B668" s="42" t="s">
        <v>67</v>
      </c>
      <c r="C668" s="43">
        <v>30</v>
      </c>
      <c r="D668" s="42">
        <v>1.98</v>
      </c>
      <c r="E668" s="42">
        <v>0.33</v>
      </c>
      <c r="F668" s="42">
        <v>12.3</v>
      </c>
      <c r="G668" s="100">
        <v>62</v>
      </c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</row>
    <row r="669" spans="1:18" s="71" customFormat="1">
      <c r="A669" s="42"/>
      <c r="B669" s="42" t="s">
        <v>561</v>
      </c>
      <c r="C669" s="43">
        <v>20</v>
      </c>
      <c r="D669" s="42">
        <v>1.68</v>
      </c>
      <c r="E669" s="42">
        <v>1.72</v>
      </c>
      <c r="F669" s="42">
        <v>13.8</v>
      </c>
      <c r="G669" s="100">
        <v>77</v>
      </c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</row>
    <row r="670" spans="1:18" s="71" customFormat="1">
      <c r="A670" s="42"/>
      <c r="B670" s="42" t="s">
        <v>561</v>
      </c>
      <c r="C670" s="43">
        <v>30</v>
      </c>
      <c r="D670" s="42">
        <v>2.52</v>
      </c>
      <c r="E670" s="42">
        <v>2.58</v>
      </c>
      <c r="F670" s="42">
        <v>20.7</v>
      </c>
      <c r="G670" s="100">
        <v>116</v>
      </c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</row>
    <row r="671" spans="1:18" s="71" customFormat="1">
      <c r="A671" s="8" t="s">
        <v>64</v>
      </c>
      <c r="B671" s="19" t="s">
        <v>562</v>
      </c>
      <c r="C671" s="43">
        <v>20</v>
      </c>
      <c r="D671" s="42">
        <v>1.5</v>
      </c>
      <c r="E671" s="42">
        <v>3.2</v>
      </c>
      <c r="F671" s="42">
        <v>14</v>
      </c>
      <c r="G671" s="100">
        <v>92</v>
      </c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</row>
    <row r="672" spans="1:18" s="71" customFormat="1">
      <c r="A672" s="8" t="s">
        <v>64</v>
      </c>
      <c r="B672" s="19" t="s">
        <v>562</v>
      </c>
      <c r="C672" s="101">
        <v>40</v>
      </c>
      <c r="D672" s="42">
        <v>3</v>
      </c>
      <c r="E672" s="42">
        <v>6.4</v>
      </c>
      <c r="F672" s="42">
        <v>28</v>
      </c>
      <c r="G672" s="100">
        <v>184</v>
      </c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</row>
    <row r="673" spans="1:18" s="71" customFormat="1">
      <c r="A673" s="8" t="s">
        <v>64</v>
      </c>
      <c r="B673" s="19" t="s">
        <v>562</v>
      </c>
      <c r="C673" s="18">
        <v>100</v>
      </c>
      <c r="D673" s="8">
        <v>7.5</v>
      </c>
      <c r="E673" s="8">
        <v>16</v>
      </c>
      <c r="F673" s="8">
        <v>70</v>
      </c>
      <c r="G673" s="5">
        <v>460</v>
      </c>
      <c r="H673" s="8"/>
      <c r="I673" s="8"/>
      <c r="J673" s="8"/>
      <c r="K673" s="10"/>
      <c r="L673" s="8"/>
      <c r="M673" s="8"/>
      <c r="N673" s="8"/>
      <c r="O673" s="8"/>
    </row>
    <row r="674" spans="1:18" s="71" customFormat="1">
      <c r="A674" s="8" t="s">
        <v>64</v>
      </c>
      <c r="B674" s="19" t="s">
        <v>881</v>
      </c>
      <c r="C674" s="18">
        <v>22</v>
      </c>
      <c r="D674" s="8">
        <v>1.7</v>
      </c>
      <c r="E674" s="8">
        <v>5.59</v>
      </c>
      <c r="F674" s="8">
        <v>13.64</v>
      </c>
      <c r="G674" s="5">
        <v>110</v>
      </c>
      <c r="H674" s="8"/>
      <c r="I674" s="8"/>
      <c r="J674" s="557"/>
      <c r="K674" s="555"/>
      <c r="L674" s="8"/>
      <c r="M674" s="8"/>
      <c r="N674" s="8"/>
      <c r="O674" s="8"/>
    </row>
    <row r="675" spans="1:18" s="71" customFormat="1">
      <c r="A675" s="8" t="s">
        <v>64</v>
      </c>
      <c r="B675" s="19" t="s">
        <v>563</v>
      </c>
      <c r="C675" s="18">
        <v>100</v>
      </c>
      <c r="D675" s="8">
        <v>7</v>
      </c>
      <c r="E675" s="8">
        <v>16</v>
      </c>
      <c r="F675" s="8">
        <v>69</v>
      </c>
      <c r="G675" s="5">
        <v>450</v>
      </c>
      <c r="H675" s="8"/>
      <c r="I675" s="8"/>
      <c r="J675" s="8"/>
      <c r="K675" s="10"/>
      <c r="L675" s="8"/>
      <c r="M675" s="8"/>
      <c r="N675" s="8"/>
      <c r="O675" s="8"/>
    </row>
    <row r="676" spans="1:18" s="71" customFormat="1">
      <c r="A676" s="8"/>
      <c r="C676" s="18">
        <v>34</v>
      </c>
      <c r="D676" s="8">
        <v>2.38</v>
      </c>
      <c r="E676" s="8">
        <v>5.44</v>
      </c>
      <c r="F676" s="8">
        <v>23.46</v>
      </c>
      <c r="G676" s="5">
        <v>153</v>
      </c>
      <c r="H676" s="8"/>
      <c r="I676" s="8"/>
      <c r="J676" s="8"/>
      <c r="K676" s="10"/>
      <c r="L676" s="8"/>
      <c r="M676" s="8"/>
      <c r="N676" s="8"/>
      <c r="O676" s="8"/>
    </row>
    <row r="677" spans="1:18" s="71" customFormat="1">
      <c r="A677" s="8" t="s">
        <v>64</v>
      </c>
      <c r="B677" s="19" t="s">
        <v>563</v>
      </c>
      <c r="C677" s="18">
        <v>17</v>
      </c>
      <c r="D677" s="8">
        <v>1.19</v>
      </c>
      <c r="E677" s="8">
        <v>2.72</v>
      </c>
      <c r="F677" s="8">
        <v>11.73</v>
      </c>
      <c r="G677" s="5">
        <v>76.5</v>
      </c>
      <c r="H677" s="8"/>
      <c r="I677" s="8"/>
      <c r="J677" s="8"/>
      <c r="K677" s="10"/>
      <c r="L677" s="8"/>
      <c r="M677" s="8"/>
      <c r="N677" s="8"/>
      <c r="O677" s="8"/>
    </row>
    <row r="678" spans="1:18" s="71" customFormat="1">
      <c r="A678" s="8" t="s">
        <v>64</v>
      </c>
      <c r="B678" s="19" t="s">
        <v>563</v>
      </c>
      <c r="C678" s="18">
        <v>15</v>
      </c>
      <c r="D678" s="8">
        <v>1.05</v>
      </c>
      <c r="E678" s="8">
        <v>2.4</v>
      </c>
      <c r="F678" s="8">
        <v>19.399999999999999</v>
      </c>
      <c r="G678" s="5">
        <v>67.5</v>
      </c>
      <c r="H678" s="8"/>
      <c r="I678" s="8"/>
      <c r="J678" s="8"/>
      <c r="K678" s="10"/>
      <c r="L678" s="8"/>
      <c r="M678" s="8"/>
      <c r="N678" s="8"/>
      <c r="O678" s="8"/>
    </row>
    <row r="679" spans="1:18">
      <c r="A679" s="8"/>
      <c r="B679" s="19" t="s">
        <v>563</v>
      </c>
      <c r="C679" s="18">
        <v>33</v>
      </c>
      <c r="D679" s="8">
        <v>2.31</v>
      </c>
      <c r="E679" s="8">
        <v>5.28</v>
      </c>
      <c r="F679" s="8">
        <v>22.77</v>
      </c>
      <c r="G679" s="5">
        <v>149</v>
      </c>
      <c r="H679" s="8"/>
      <c r="I679" s="8"/>
      <c r="J679" s="8"/>
      <c r="K679" s="10"/>
      <c r="L679" s="8"/>
      <c r="M679" s="8"/>
      <c r="N679" s="8"/>
      <c r="O679" s="8"/>
      <c r="P679" s="71"/>
      <c r="Q679" s="71"/>
      <c r="R679" s="71"/>
    </row>
    <row r="680" spans="1:18">
      <c r="A680" s="8" t="s">
        <v>64</v>
      </c>
      <c r="B680" s="19" t="s">
        <v>563</v>
      </c>
      <c r="C680" s="18">
        <v>30</v>
      </c>
      <c r="D680" s="8">
        <v>2.1</v>
      </c>
      <c r="E680" s="8">
        <v>4.8</v>
      </c>
      <c r="F680" s="8">
        <v>38.799999999999997</v>
      </c>
      <c r="G680" s="5">
        <v>135</v>
      </c>
      <c r="H680" s="8"/>
      <c r="I680" s="8"/>
      <c r="J680" s="8"/>
      <c r="K680" s="10"/>
      <c r="L680" s="8"/>
      <c r="M680" s="8"/>
      <c r="N680" s="8"/>
      <c r="O680" s="8"/>
      <c r="P680" s="71"/>
      <c r="Q680" s="71"/>
      <c r="R680" s="71"/>
    </row>
    <row r="681" spans="1:18">
      <c r="A681" s="8" t="s">
        <v>64</v>
      </c>
      <c r="B681" s="19" t="s">
        <v>563</v>
      </c>
      <c r="C681" s="18">
        <v>35</v>
      </c>
      <c r="D681" s="8">
        <v>2.4500000000000002</v>
      </c>
      <c r="E681" s="8">
        <v>5.6</v>
      </c>
      <c r="F681" s="8">
        <v>24.2</v>
      </c>
      <c r="G681" s="5">
        <v>157.5</v>
      </c>
      <c r="H681" s="8"/>
      <c r="I681" s="8"/>
      <c r="J681" s="8"/>
      <c r="K681" s="10"/>
      <c r="L681" s="8"/>
      <c r="M681" s="8"/>
      <c r="N681" s="8"/>
      <c r="O681" s="8"/>
      <c r="P681" s="71"/>
      <c r="Q681" s="71"/>
      <c r="R681" s="71"/>
    </row>
    <row r="682" spans="1:18">
      <c r="A682" s="8" t="s">
        <v>64</v>
      </c>
      <c r="B682" s="19" t="s">
        <v>563</v>
      </c>
      <c r="C682" s="18">
        <v>20</v>
      </c>
      <c r="D682" s="8">
        <v>1.4</v>
      </c>
      <c r="E682" s="8">
        <v>3.2</v>
      </c>
      <c r="F682" s="8">
        <v>13.8</v>
      </c>
      <c r="G682" s="5">
        <v>90</v>
      </c>
      <c r="H682" s="8"/>
      <c r="I682" s="8"/>
      <c r="J682" s="8"/>
      <c r="K682" s="10"/>
      <c r="L682" s="8"/>
      <c r="M682" s="8"/>
      <c r="N682" s="8"/>
      <c r="O682" s="8"/>
      <c r="P682" s="71"/>
      <c r="Q682" s="71"/>
      <c r="R682" s="71"/>
    </row>
    <row r="683" spans="1:18">
      <c r="A683" s="8"/>
      <c r="B683" s="19"/>
      <c r="C683" s="18"/>
      <c r="D683" s="8"/>
      <c r="E683" s="8"/>
      <c r="F683" s="8"/>
      <c r="G683" s="5"/>
      <c r="H683" s="8"/>
      <c r="I683" s="8"/>
      <c r="J683" s="8"/>
      <c r="K683" s="10"/>
      <c r="L683" s="8"/>
      <c r="M683" s="8"/>
      <c r="N683" s="8"/>
      <c r="O683" s="8"/>
      <c r="P683" s="71"/>
      <c r="Q683" s="71"/>
      <c r="R683" s="71"/>
    </row>
    <row r="684" spans="1:18">
      <c r="A684" s="8" t="s">
        <v>69</v>
      </c>
      <c r="B684" s="8" t="s">
        <v>564</v>
      </c>
      <c r="C684" s="9">
        <v>30</v>
      </c>
      <c r="D684" s="8">
        <v>1.98</v>
      </c>
      <c r="E684" s="8">
        <v>8.85</v>
      </c>
      <c r="F684" s="8">
        <v>17.43</v>
      </c>
      <c r="G684" s="5">
        <v>126</v>
      </c>
      <c r="H684" s="8"/>
      <c r="I684" s="8"/>
      <c r="J684" s="8"/>
      <c r="K684" s="10"/>
      <c r="L684" s="8"/>
      <c r="M684" s="8"/>
      <c r="N684" s="8"/>
      <c r="O684" s="8"/>
      <c r="P684" s="71"/>
      <c r="Q684" s="71"/>
      <c r="R684" s="71"/>
    </row>
    <row r="685" spans="1:18">
      <c r="A685" s="8" t="s">
        <v>69</v>
      </c>
      <c r="B685" s="8" t="s">
        <v>564</v>
      </c>
      <c r="C685" s="9">
        <v>40</v>
      </c>
      <c r="D685" s="8">
        <v>2.64</v>
      </c>
      <c r="E685" s="8">
        <v>11.8</v>
      </c>
      <c r="F685" s="8">
        <v>23.24</v>
      </c>
      <c r="G685" s="5">
        <v>180</v>
      </c>
      <c r="H685" s="8"/>
      <c r="I685" s="8"/>
      <c r="J685" s="8"/>
      <c r="K685" s="10"/>
      <c r="L685" s="8"/>
      <c r="M685" s="8"/>
      <c r="N685" s="8"/>
      <c r="O685" s="8"/>
      <c r="P685" s="71"/>
      <c r="Q685" s="71"/>
      <c r="R685" s="71"/>
    </row>
    <row r="686" spans="1:18">
      <c r="A686" s="8" t="s">
        <v>69</v>
      </c>
      <c r="B686" s="8" t="s">
        <v>564</v>
      </c>
      <c r="C686" s="9">
        <v>19</v>
      </c>
      <c r="D686" s="8">
        <v>1.25</v>
      </c>
      <c r="E686" s="8">
        <v>5.6</v>
      </c>
      <c r="F686" s="8">
        <v>11.04</v>
      </c>
      <c r="G686" s="5">
        <v>86</v>
      </c>
      <c r="H686" s="8"/>
      <c r="I686" s="8"/>
      <c r="J686" s="8"/>
      <c r="K686" s="10"/>
      <c r="L686" s="8"/>
      <c r="M686" s="8"/>
      <c r="N686" s="8"/>
      <c r="O686" s="8"/>
      <c r="P686" s="71"/>
      <c r="Q686" s="71"/>
      <c r="R686" s="71"/>
    </row>
    <row r="687" spans="1:18">
      <c r="A687" s="8" t="s">
        <v>69</v>
      </c>
      <c r="B687" s="8" t="s">
        <v>564</v>
      </c>
      <c r="C687" s="9">
        <v>20</v>
      </c>
      <c r="D687" s="8">
        <v>1.32</v>
      </c>
      <c r="E687" s="8">
        <v>5.9</v>
      </c>
      <c r="F687" s="8">
        <v>11.62</v>
      </c>
      <c r="G687" s="5">
        <v>90</v>
      </c>
      <c r="H687" s="8"/>
      <c r="I687" s="8"/>
      <c r="J687" s="8"/>
      <c r="K687" s="10"/>
      <c r="L687" s="8"/>
      <c r="M687" s="8"/>
      <c r="N687" s="8"/>
      <c r="O687" s="8"/>
      <c r="P687" s="71"/>
      <c r="Q687" s="71"/>
      <c r="R687" s="71"/>
    </row>
    <row r="688" spans="1:18">
      <c r="A688" s="8" t="s">
        <v>18</v>
      </c>
      <c r="B688" s="8" t="s">
        <v>565</v>
      </c>
      <c r="C688" s="9">
        <v>45</v>
      </c>
      <c r="D688" s="8">
        <v>2.73</v>
      </c>
      <c r="E688" s="8">
        <v>8.91</v>
      </c>
      <c r="F688" s="8">
        <v>19.559999999999999</v>
      </c>
      <c r="G688" s="5">
        <v>165</v>
      </c>
      <c r="H688" s="8">
        <v>0.08</v>
      </c>
      <c r="I688" s="8">
        <v>0.08</v>
      </c>
      <c r="J688" s="8">
        <v>18</v>
      </c>
      <c r="K688" s="11">
        <v>0</v>
      </c>
      <c r="L688" s="8">
        <v>88.2</v>
      </c>
      <c r="M688" s="8">
        <v>17.399999999999999</v>
      </c>
      <c r="N688" s="8">
        <v>15.6</v>
      </c>
      <c r="O688" s="8">
        <v>42.8</v>
      </c>
    </row>
    <row r="689" spans="1:15">
      <c r="A689" s="8" t="s">
        <v>566</v>
      </c>
      <c r="B689" s="8" t="s">
        <v>567</v>
      </c>
      <c r="C689" s="9">
        <v>75</v>
      </c>
      <c r="D689" s="8">
        <v>4.46</v>
      </c>
      <c r="E689" s="8">
        <v>2.98</v>
      </c>
      <c r="F689" s="8">
        <v>44.12</v>
      </c>
      <c r="G689" s="5">
        <v>222</v>
      </c>
      <c r="H689" s="8">
        <v>0.08</v>
      </c>
      <c r="I689" s="8">
        <v>0.04</v>
      </c>
      <c r="J689" s="8">
        <v>0.9</v>
      </c>
      <c r="K689" s="11">
        <v>0</v>
      </c>
      <c r="L689" s="8">
        <v>84.8</v>
      </c>
      <c r="M689" s="8">
        <v>21.6</v>
      </c>
      <c r="N689" s="8">
        <v>50.8</v>
      </c>
      <c r="O689" s="8">
        <v>90.2</v>
      </c>
    </row>
    <row r="690" spans="1:15">
      <c r="A690" s="8" t="s">
        <v>566</v>
      </c>
      <c r="B690" s="8" t="s">
        <v>568</v>
      </c>
      <c r="C690" s="9">
        <v>75</v>
      </c>
      <c r="D690" s="8">
        <v>9.2200000000000006</v>
      </c>
      <c r="E690" s="8">
        <v>5.48</v>
      </c>
      <c r="F690" s="8">
        <v>29.18</v>
      </c>
      <c r="G690" s="5">
        <v>202</v>
      </c>
      <c r="H690" s="8">
        <v>0.12</v>
      </c>
      <c r="I690" s="8">
        <v>0.19</v>
      </c>
      <c r="J690" s="8">
        <v>34.299999999999997</v>
      </c>
      <c r="K690" s="11">
        <v>0</v>
      </c>
      <c r="L690" s="8">
        <v>98.29</v>
      </c>
      <c r="M690" s="8">
        <v>128.02000000000001</v>
      </c>
      <c r="N690" s="8">
        <v>25.92</v>
      </c>
      <c r="O690" s="8">
        <v>1.33</v>
      </c>
    </row>
    <row r="691" spans="1:15">
      <c r="A691" s="8" t="s">
        <v>18</v>
      </c>
      <c r="B691" s="8" t="s">
        <v>569</v>
      </c>
      <c r="C691" s="9">
        <v>100</v>
      </c>
      <c r="D691" s="8">
        <v>9.89</v>
      </c>
      <c r="E691" s="8">
        <v>16.25</v>
      </c>
      <c r="F691" s="8">
        <v>28.3</v>
      </c>
      <c r="G691" s="5">
        <v>299</v>
      </c>
      <c r="H691" s="8">
        <v>0.14000000000000001</v>
      </c>
      <c r="I691" s="8">
        <v>0</v>
      </c>
      <c r="J691" s="8">
        <v>7.5</v>
      </c>
      <c r="K691" s="11">
        <v>0</v>
      </c>
      <c r="L691" s="8">
        <v>269.36</v>
      </c>
      <c r="M691" s="8">
        <v>104.46</v>
      </c>
      <c r="N691" s="8">
        <v>24.19</v>
      </c>
      <c r="O691" s="8">
        <v>1.5</v>
      </c>
    </row>
    <row r="692" spans="1:15">
      <c r="A692" s="8" t="s">
        <v>570</v>
      </c>
      <c r="B692" s="8" t="s">
        <v>571</v>
      </c>
      <c r="C692" s="9">
        <v>100</v>
      </c>
      <c r="D692" s="8">
        <v>9.6</v>
      </c>
      <c r="E692" s="8">
        <v>13.84</v>
      </c>
      <c r="F692" s="8">
        <v>26.9</v>
      </c>
      <c r="G692" s="5">
        <v>271</v>
      </c>
      <c r="H692" s="8"/>
      <c r="I692" s="8"/>
      <c r="J692" s="8"/>
      <c r="K692" s="11"/>
      <c r="L692" s="8"/>
      <c r="M692" s="8"/>
      <c r="N692" s="8"/>
      <c r="O692" s="8"/>
    </row>
    <row r="693" spans="1:15">
      <c r="A693" s="8" t="s">
        <v>18</v>
      </c>
      <c r="B693" s="8" t="s">
        <v>572</v>
      </c>
      <c r="C693" s="9">
        <v>100</v>
      </c>
      <c r="D693" s="8">
        <v>6.2</v>
      </c>
      <c r="E693" s="8">
        <v>14.4</v>
      </c>
      <c r="F693" s="8">
        <v>10.199999999999999</v>
      </c>
      <c r="G693" s="5">
        <v>193</v>
      </c>
      <c r="H693" s="8"/>
      <c r="I693" s="8"/>
      <c r="J693" s="8"/>
      <c r="K693" s="11"/>
      <c r="L693" s="8"/>
      <c r="M693" s="8"/>
      <c r="N693" s="8"/>
      <c r="O693" s="8"/>
    </row>
    <row r="694" spans="1:15">
      <c r="A694" s="8" t="s">
        <v>18</v>
      </c>
      <c r="B694" s="8" t="s">
        <v>573</v>
      </c>
      <c r="C694" s="9">
        <v>100</v>
      </c>
      <c r="D694" s="8">
        <v>5.7</v>
      </c>
      <c r="E694" s="8">
        <v>11.4</v>
      </c>
      <c r="F694" s="8">
        <v>17.2</v>
      </c>
      <c r="G694" s="5">
        <v>190</v>
      </c>
      <c r="H694" s="8"/>
      <c r="I694" s="8"/>
      <c r="J694" s="8"/>
      <c r="K694" s="11"/>
      <c r="L694" s="8"/>
      <c r="M694" s="8"/>
      <c r="N694" s="8"/>
      <c r="O694" s="8"/>
    </row>
    <row r="695" spans="1:15">
      <c r="A695" s="8" t="s">
        <v>18</v>
      </c>
      <c r="B695" s="8" t="s">
        <v>574</v>
      </c>
      <c r="C695" s="9">
        <v>100</v>
      </c>
      <c r="D695" s="8">
        <v>8.9</v>
      </c>
      <c r="E695" s="8">
        <v>20.5</v>
      </c>
      <c r="F695" s="8">
        <v>5.2</v>
      </c>
      <c r="G695" s="5">
        <v>240</v>
      </c>
      <c r="H695" s="8"/>
      <c r="I695" s="8"/>
      <c r="J695" s="8"/>
      <c r="K695" s="11"/>
      <c r="L695" s="8"/>
      <c r="M695" s="8"/>
      <c r="N695" s="8"/>
      <c r="O695" s="8"/>
    </row>
    <row r="696" spans="1:15">
      <c r="A696" s="8" t="s">
        <v>18</v>
      </c>
      <c r="B696" s="8" t="s">
        <v>574</v>
      </c>
      <c r="C696" s="9">
        <v>60</v>
      </c>
      <c r="D696" s="8">
        <v>5.34</v>
      </c>
      <c r="E696" s="8">
        <v>12.3</v>
      </c>
      <c r="F696" s="8">
        <v>3.12</v>
      </c>
      <c r="G696" s="5">
        <v>144</v>
      </c>
      <c r="H696" s="8"/>
      <c r="I696" s="8"/>
      <c r="J696" s="8"/>
      <c r="K696" s="11"/>
      <c r="L696" s="8"/>
      <c r="M696" s="8"/>
      <c r="N696" s="8"/>
      <c r="O696" s="8"/>
    </row>
    <row r="697" spans="1:15">
      <c r="A697" s="8" t="s">
        <v>18</v>
      </c>
      <c r="B697" s="8" t="s">
        <v>575</v>
      </c>
      <c r="C697" s="9">
        <v>100</v>
      </c>
      <c r="D697" s="8">
        <v>10.6</v>
      </c>
      <c r="E697" s="8">
        <v>7.3</v>
      </c>
      <c r="F697" s="8">
        <v>7.5</v>
      </c>
      <c r="G697" s="5">
        <v>136</v>
      </c>
      <c r="H697" s="8"/>
      <c r="I697" s="8"/>
      <c r="J697" s="8"/>
      <c r="K697" s="11"/>
      <c r="L697" s="8"/>
      <c r="M697" s="8"/>
      <c r="N697" s="8"/>
      <c r="O697" s="8"/>
    </row>
    <row r="698" spans="1:15">
      <c r="A698" s="8" t="s">
        <v>18</v>
      </c>
      <c r="B698" s="8" t="s">
        <v>576</v>
      </c>
      <c r="C698" s="9">
        <v>100</v>
      </c>
      <c r="D698" s="8">
        <v>6.1</v>
      </c>
      <c r="E698" s="8">
        <v>4.8</v>
      </c>
      <c r="F698" s="8">
        <v>19.7</v>
      </c>
      <c r="G698" s="5">
        <v>142</v>
      </c>
      <c r="H698" s="8"/>
      <c r="I698" s="8"/>
      <c r="J698" s="8"/>
      <c r="K698" s="11"/>
      <c r="L698" s="8"/>
      <c r="M698" s="8"/>
      <c r="N698" s="8"/>
      <c r="O698" s="8"/>
    </row>
    <row r="699" spans="1:15">
      <c r="A699" s="8" t="s">
        <v>18</v>
      </c>
      <c r="B699" s="8" t="s">
        <v>577</v>
      </c>
      <c r="C699" s="9">
        <v>75</v>
      </c>
      <c r="D699" s="8">
        <v>5.59</v>
      </c>
      <c r="E699" s="8">
        <v>9.89</v>
      </c>
      <c r="F699" s="8">
        <v>45.65</v>
      </c>
      <c r="G699" s="5">
        <v>220</v>
      </c>
      <c r="H699" s="8">
        <v>0.12</v>
      </c>
      <c r="I699" s="8">
        <v>18.23</v>
      </c>
      <c r="J699" s="8">
        <v>0</v>
      </c>
      <c r="K699" s="11">
        <v>0</v>
      </c>
      <c r="L699" s="8">
        <v>18.23</v>
      </c>
      <c r="M699" s="8">
        <v>69.87</v>
      </c>
      <c r="N699" s="8">
        <v>12.33</v>
      </c>
      <c r="O699" s="8">
        <v>0.97</v>
      </c>
    </row>
    <row r="700" spans="1:15">
      <c r="A700" s="8" t="s">
        <v>18</v>
      </c>
      <c r="B700" s="8" t="s">
        <v>577</v>
      </c>
      <c r="C700" s="9">
        <v>100</v>
      </c>
      <c r="D700" s="8">
        <v>7.45</v>
      </c>
      <c r="E700" s="8">
        <v>13.18</v>
      </c>
      <c r="F700" s="8">
        <v>60.87</v>
      </c>
      <c r="G700" s="5">
        <v>293</v>
      </c>
      <c r="H700" s="8">
        <v>7.0000000000000007E-2</v>
      </c>
      <c r="I700" s="8">
        <v>0</v>
      </c>
      <c r="J700" s="8">
        <v>3</v>
      </c>
      <c r="K700" s="11">
        <v>1</v>
      </c>
      <c r="L700" s="8">
        <v>11.3</v>
      </c>
      <c r="M700" s="8">
        <v>39.200000000000003</v>
      </c>
      <c r="N700" s="8">
        <v>15.2</v>
      </c>
      <c r="O700" s="8">
        <v>0.73</v>
      </c>
    </row>
    <row r="701" spans="1:15">
      <c r="A701" s="8" t="s">
        <v>578</v>
      </c>
      <c r="B701" s="10" t="s">
        <v>579</v>
      </c>
      <c r="C701" s="9">
        <v>50</v>
      </c>
      <c r="D701" s="8">
        <v>3.9</v>
      </c>
      <c r="E701" s="8">
        <v>3.06</v>
      </c>
      <c r="F701" s="8">
        <v>23.9</v>
      </c>
      <c r="G701" s="5">
        <v>139</v>
      </c>
      <c r="H701" s="8"/>
      <c r="I701" s="8"/>
      <c r="J701" s="8"/>
      <c r="K701" s="11"/>
      <c r="L701" s="8"/>
      <c r="M701" s="8"/>
      <c r="N701" s="8"/>
      <c r="O701" s="8"/>
    </row>
    <row r="702" spans="1:15">
      <c r="A702" s="8" t="s">
        <v>18</v>
      </c>
      <c r="B702" s="10" t="s">
        <v>580</v>
      </c>
      <c r="C702" s="9">
        <v>30</v>
      </c>
      <c r="D702" s="8">
        <v>1.8220000000000001</v>
      </c>
      <c r="E702" s="8">
        <v>5.94</v>
      </c>
      <c r="F702" s="8">
        <v>13.04</v>
      </c>
      <c r="G702" s="5">
        <v>110</v>
      </c>
      <c r="H702" s="8"/>
      <c r="I702" s="8"/>
      <c r="J702" s="8"/>
      <c r="K702" s="11"/>
      <c r="L702" s="8"/>
      <c r="M702" s="8"/>
      <c r="N702" s="8"/>
      <c r="O702" s="8"/>
    </row>
    <row r="703" spans="1:15">
      <c r="A703" s="8" t="s">
        <v>18</v>
      </c>
      <c r="B703" s="10" t="s">
        <v>580</v>
      </c>
      <c r="C703" s="9">
        <v>45</v>
      </c>
      <c r="D703" s="8">
        <v>2.73</v>
      </c>
      <c r="E703" s="8">
        <v>8.91</v>
      </c>
      <c r="F703" s="8">
        <v>19.559999999999999</v>
      </c>
      <c r="G703" s="5">
        <v>165</v>
      </c>
      <c r="H703" s="8">
        <v>0.21</v>
      </c>
      <c r="I703" s="8">
        <v>0.88</v>
      </c>
      <c r="J703" s="8">
        <v>35.799999999999997</v>
      </c>
      <c r="K703" s="11">
        <v>61.79</v>
      </c>
      <c r="L703" s="8">
        <v>148.32</v>
      </c>
      <c r="M703" s="8">
        <v>213.1</v>
      </c>
      <c r="N703" s="8">
        <v>49.09</v>
      </c>
      <c r="O703" s="8">
        <v>1.94</v>
      </c>
    </row>
    <row r="704" spans="1:15">
      <c r="A704" s="8" t="s">
        <v>581</v>
      </c>
      <c r="B704" s="10" t="s">
        <v>582</v>
      </c>
      <c r="C704" s="9" t="s">
        <v>144</v>
      </c>
      <c r="D704" s="8">
        <v>14.13</v>
      </c>
      <c r="E704" s="8">
        <v>12.97</v>
      </c>
      <c r="F704" s="8">
        <v>64.260000000000005</v>
      </c>
      <c r="G704" s="5">
        <v>430</v>
      </c>
      <c r="H704" s="8">
        <v>0.24</v>
      </c>
      <c r="I704" s="8">
        <v>0.75</v>
      </c>
      <c r="J704" s="8">
        <v>32.5</v>
      </c>
      <c r="K704" s="11">
        <v>14.6</v>
      </c>
      <c r="L704" s="8">
        <v>188.98231000000001</v>
      </c>
      <c r="M704" s="8">
        <v>231</v>
      </c>
      <c r="N704" s="8">
        <v>55.96</v>
      </c>
      <c r="O704" s="8">
        <v>2.14</v>
      </c>
    </row>
    <row r="705" spans="1:15">
      <c r="A705" s="8" t="s">
        <v>441</v>
      </c>
      <c r="B705" s="10" t="s">
        <v>442</v>
      </c>
      <c r="C705" s="9" t="s">
        <v>443</v>
      </c>
      <c r="D705" s="8">
        <v>12.96</v>
      </c>
      <c r="E705" s="8">
        <v>12.48</v>
      </c>
      <c r="F705" s="8">
        <v>72.58</v>
      </c>
      <c r="G705" s="5">
        <v>454</v>
      </c>
      <c r="H705" s="8"/>
      <c r="I705" s="8"/>
      <c r="J705" s="8"/>
      <c r="K705" s="11"/>
      <c r="L705" s="8"/>
      <c r="M705" s="8"/>
      <c r="N705" s="8"/>
      <c r="O705" s="8"/>
    </row>
    <row r="706" spans="1:15">
      <c r="A706" s="8" t="s">
        <v>18</v>
      </c>
      <c r="B706" s="8" t="s">
        <v>583</v>
      </c>
      <c r="C706" s="9">
        <v>100</v>
      </c>
      <c r="D706" s="8">
        <v>7.1</v>
      </c>
      <c r="E706" s="8">
        <v>9.9</v>
      </c>
      <c r="F706" s="8">
        <v>49.2</v>
      </c>
      <c r="G706" s="5">
        <v>302</v>
      </c>
      <c r="H706" s="8"/>
      <c r="I706" s="8"/>
      <c r="J706" s="8"/>
      <c r="K706" s="11"/>
      <c r="L706" s="8"/>
      <c r="M706" s="8"/>
      <c r="N706" s="8"/>
      <c r="O706" s="8"/>
    </row>
    <row r="707" spans="1:15">
      <c r="A707" s="8" t="s">
        <v>18</v>
      </c>
      <c r="B707" s="8" t="s">
        <v>541</v>
      </c>
      <c r="C707" s="9">
        <v>100</v>
      </c>
      <c r="D707" s="8">
        <v>3</v>
      </c>
      <c r="E707" s="8">
        <v>10.9</v>
      </c>
      <c r="F707" s="8">
        <v>22.8</v>
      </c>
      <c r="G707" s="5">
        <v>201</v>
      </c>
      <c r="H707" s="8"/>
      <c r="I707" s="8"/>
      <c r="J707" s="8"/>
      <c r="K707" s="11"/>
      <c r="L707" s="8"/>
      <c r="M707" s="8"/>
      <c r="N707" s="8"/>
      <c r="O707" s="8"/>
    </row>
    <row r="708" spans="1:15">
      <c r="A708" s="8"/>
      <c r="B708" s="8" t="s">
        <v>584</v>
      </c>
      <c r="C708" s="9">
        <v>30</v>
      </c>
      <c r="D708" s="8"/>
      <c r="E708" s="8"/>
      <c r="F708" s="8"/>
      <c r="G708" s="5">
        <v>24</v>
      </c>
      <c r="H708" s="8"/>
      <c r="I708" s="8"/>
      <c r="J708" s="8"/>
      <c r="K708" s="11"/>
      <c r="L708" s="8"/>
      <c r="M708" s="8"/>
      <c r="N708" s="8"/>
      <c r="O708" s="8"/>
    </row>
    <row r="709" spans="1:15">
      <c r="A709" s="8"/>
      <c r="B709" s="8" t="s">
        <v>585</v>
      </c>
      <c r="C709" s="9">
        <v>30</v>
      </c>
      <c r="D709" s="8">
        <v>1.1399999999999999</v>
      </c>
      <c r="E709" s="8">
        <v>0.84</v>
      </c>
      <c r="F709" s="8">
        <v>4.68</v>
      </c>
      <c r="G709" s="5">
        <v>30</v>
      </c>
      <c r="H709" s="8"/>
      <c r="I709" s="8"/>
      <c r="J709" s="8"/>
      <c r="K709" s="11"/>
      <c r="L709" s="8"/>
      <c r="M709" s="8"/>
      <c r="N709" s="8"/>
      <c r="O709" s="8"/>
    </row>
    <row r="710" spans="1:15">
      <c r="A710" s="8"/>
      <c r="B710" s="8" t="s">
        <v>586</v>
      </c>
      <c r="C710" s="9">
        <v>20</v>
      </c>
      <c r="D710" s="8">
        <v>0.08</v>
      </c>
      <c r="E710" s="8">
        <v>0</v>
      </c>
      <c r="F710" s="8">
        <v>13</v>
      </c>
      <c r="G710" s="5">
        <v>50</v>
      </c>
      <c r="H710" s="8"/>
      <c r="I710" s="8"/>
      <c r="J710" s="8"/>
      <c r="K710" s="11"/>
      <c r="L710" s="8"/>
      <c r="M710" s="8"/>
      <c r="N710" s="8"/>
      <c r="O710" s="8"/>
    </row>
    <row r="711" spans="1:15">
      <c r="A711" s="8"/>
      <c r="B711" s="8" t="s">
        <v>586</v>
      </c>
      <c r="C711" s="9">
        <v>50</v>
      </c>
      <c r="D711" s="8"/>
      <c r="E711" s="8"/>
      <c r="F711" s="8"/>
      <c r="G711" s="5">
        <v>95</v>
      </c>
      <c r="H711" s="8"/>
      <c r="I711" s="8"/>
      <c r="J711" s="8"/>
      <c r="K711" s="11"/>
      <c r="L711" s="8"/>
      <c r="M711" s="8"/>
      <c r="N711" s="8"/>
      <c r="O711" s="8"/>
    </row>
    <row r="712" spans="1:15">
      <c r="A712" s="8"/>
      <c r="B712" s="8" t="s">
        <v>586</v>
      </c>
      <c r="C712" s="9">
        <v>30</v>
      </c>
      <c r="D712" s="8"/>
      <c r="E712" s="8"/>
      <c r="F712" s="8"/>
      <c r="G712" s="5">
        <v>57</v>
      </c>
      <c r="H712" s="8"/>
      <c r="I712" s="8"/>
      <c r="J712" s="8"/>
      <c r="K712" s="11"/>
      <c r="L712" s="8"/>
      <c r="M712" s="8"/>
      <c r="N712" s="8"/>
      <c r="O712" s="8"/>
    </row>
    <row r="713" spans="1:15">
      <c r="A713" s="8"/>
      <c r="B713" s="8"/>
      <c r="C713" s="9">
        <v>10</v>
      </c>
      <c r="D713" s="8">
        <v>0.05</v>
      </c>
      <c r="E713" s="8">
        <v>0.02</v>
      </c>
      <c r="F713" s="8">
        <v>5.35</v>
      </c>
      <c r="G713" s="5">
        <v>22</v>
      </c>
      <c r="H713" s="8"/>
      <c r="I713" s="8"/>
      <c r="J713" s="8"/>
      <c r="K713" s="11"/>
      <c r="L713" s="8"/>
      <c r="M713" s="8"/>
      <c r="N713" s="8"/>
      <c r="O713" s="8"/>
    </row>
    <row r="714" spans="1:15">
      <c r="A714" s="8"/>
      <c r="B714" s="8" t="s">
        <v>587</v>
      </c>
      <c r="C714" s="9">
        <v>100</v>
      </c>
      <c r="D714" s="8">
        <v>0.5</v>
      </c>
      <c r="E714" s="8">
        <v>0.2</v>
      </c>
      <c r="F714" s="8">
        <v>53.5</v>
      </c>
      <c r="G714" s="5">
        <v>221</v>
      </c>
      <c r="H714" s="8"/>
      <c r="I714" s="8"/>
      <c r="J714" s="8"/>
      <c r="K714" s="11"/>
      <c r="L714" s="8"/>
      <c r="M714" s="8"/>
      <c r="N714" s="8"/>
      <c r="O714" s="8"/>
    </row>
    <row r="715" spans="1:15">
      <c r="A715" s="8"/>
      <c r="B715" s="8" t="s">
        <v>587</v>
      </c>
      <c r="C715" s="9">
        <v>40</v>
      </c>
      <c r="D715" s="8">
        <v>0.2</v>
      </c>
      <c r="E715" s="8">
        <v>0.08</v>
      </c>
      <c r="F715" s="8">
        <v>21.4</v>
      </c>
      <c r="G715" s="5">
        <v>88.4</v>
      </c>
      <c r="H715" s="8"/>
      <c r="I715" s="8"/>
      <c r="J715" s="8"/>
      <c r="K715" s="11"/>
      <c r="L715" s="8"/>
      <c r="M715" s="8"/>
      <c r="N715" s="8"/>
      <c r="O715" s="8"/>
    </row>
    <row r="716" spans="1:15">
      <c r="A716" s="8" t="s">
        <v>69</v>
      </c>
      <c r="B716" s="8" t="s">
        <v>587</v>
      </c>
      <c r="C716" s="9">
        <v>15</v>
      </c>
      <c r="D716" s="8">
        <v>7.4999999999999997E-2</v>
      </c>
      <c r="E716" s="8">
        <v>0.03</v>
      </c>
      <c r="F716" s="8">
        <v>8</v>
      </c>
      <c r="G716" s="5">
        <v>33</v>
      </c>
      <c r="H716" s="8"/>
      <c r="I716" s="8"/>
      <c r="J716" s="8"/>
      <c r="K716" s="11"/>
      <c r="L716" s="8"/>
      <c r="M716" s="8"/>
      <c r="N716" s="8"/>
      <c r="O716" s="8"/>
    </row>
    <row r="717" spans="1:15">
      <c r="A717" s="8"/>
      <c r="B717" s="11" t="s">
        <v>588</v>
      </c>
      <c r="C717" s="9"/>
      <c r="D717" s="8"/>
      <c r="E717" s="8"/>
      <c r="F717" s="8"/>
      <c r="G717" s="5"/>
      <c r="H717" s="8"/>
      <c r="I717" s="8"/>
      <c r="J717" s="8"/>
      <c r="K717" s="11"/>
      <c r="L717" s="8"/>
      <c r="M717" s="8"/>
      <c r="N717" s="8"/>
      <c r="O717" s="8"/>
    </row>
    <row r="718" spans="1:15" ht="25.5" customHeight="1">
      <c r="A718" s="8"/>
      <c r="B718" s="8"/>
      <c r="C718" s="9"/>
      <c r="D718" s="8"/>
      <c r="E718" s="8"/>
      <c r="F718" s="8"/>
      <c r="G718" s="5"/>
      <c r="H718" s="8">
        <v>4.4999999999999998E-2</v>
      </c>
      <c r="I718" s="8">
        <v>0</v>
      </c>
      <c r="J718" s="8">
        <v>0</v>
      </c>
      <c r="K718" s="11">
        <v>22.79</v>
      </c>
      <c r="L718" s="8">
        <v>7.82</v>
      </c>
      <c r="M718" s="8">
        <v>125.1</v>
      </c>
      <c r="N718" s="8">
        <v>24.45</v>
      </c>
      <c r="O718" s="8">
        <v>2.04</v>
      </c>
    </row>
    <row r="719" spans="1:15" ht="16.5" customHeight="1">
      <c r="A719" s="8"/>
      <c r="B719" s="8" t="s">
        <v>360</v>
      </c>
      <c r="C719" s="9">
        <v>75</v>
      </c>
      <c r="D719" s="8">
        <v>11.81</v>
      </c>
      <c r="E719" s="8">
        <v>11.51</v>
      </c>
      <c r="F719" s="8">
        <v>9.81</v>
      </c>
      <c r="G719" s="5">
        <v>192</v>
      </c>
      <c r="H719" s="8">
        <v>0.03</v>
      </c>
      <c r="I719" s="8">
        <v>0</v>
      </c>
      <c r="J719" s="8">
        <v>20</v>
      </c>
      <c r="K719" s="11">
        <v>15.24</v>
      </c>
      <c r="L719" s="8">
        <v>6.41</v>
      </c>
      <c r="M719" s="8">
        <v>84.88</v>
      </c>
      <c r="N719" s="8">
        <v>16.3</v>
      </c>
      <c r="O719" s="8">
        <v>1.36</v>
      </c>
    </row>
    <row r="720" spans="1:15" ht="26.25" customHeight="1">
      <c r="A720" s="8"/>
      <c r="B720" s="8" t="s">
        <v>362</v>
      </c>
      <c r="C720" s="9" t="s">
        <v>215</v>
      </c>
      <c r="D720" s="8">
        <v>7.92</v>
      </c>
      <c r="E720" s="8">
        <v>11.27</v>
      </c>
      <c r="F720" s="8">
        <v>6.61</v>
      </c>
      <c r="G720" s="5">
        <v>161</v>
      </c>
      <c r="H720" s="8">
        <v>0</v>
      </c>
      <c r="I720" s="8">
        <v>0</v>
      </c>
      <c r="J720" s="8">
        <v>20</v>
      </c>
      <c r="K720" s="11">
        <v>0.05</v>
      </c>
      <c r="L720" s="8">
        <v>1.2</v>
      </c>
      <c r="M720" s="8">
        <v>1.5</v>
      </c>
      <c r="N720" s="8">
        <v>0</v>
      </c>
      <c r="O720" s="8">
        <v>0</v>
      </c>
    </row>
    <row r="721" spans="1:15">
      <c r="A721" s="8" t="s">
        <v>64</v>
      </c>
      <c r="B721" s="8" t="s">
        <v>183</v>
      </c>
      <c r="C721" s="9">
        <v>5</v>
      </c>
      <c r="D721" s="8">
        <v>0.05</v>
      </c>
      <c r="E721" s="8">
        <v>3.6</v>
      </c>
      <c r="F721" s="8">
        <v>7.0000000000000007E-2</v>
      </c>
      <c r="G721" s="5">
        <v>32.86</v>
      </c>
      <c r="H721" s="8">
        <f t="shared" ref="H721:O721" si="0">H719-H720</f>
        <v>0.03</v>
      </c>
      <c r="I721" s="8">
        <f t="shared" si="0"/>
        <v>0</v>
      </c>
      <c r="J721" s="8">
        <f t="shared" si="0"/>
        <v>0</v>
      </c>
      <c r="K721" s="11">
        <f t="shared" si="0"/>
        <v>15.19</v>
      </c>
      <c r="L721" s="8">
        <f t="shared" si="0"/>
        <v>5.21</v>
      </c>
      <c r="M721" s="8">
        <f t="shared" si="0"/>
        <v>83.38</v>
      </c>
      <c r="N721" s="8">
        <f t="shared" si="0"/>
        <v>16.3</v>
      </c>
      <c r="O721" s="8">
        <f t="shared" si="0"/>
        <v>1.36</v>
      </c>
    </row>
    <row r="722" spans="1:15">
      <c r="A722" s="8"/>
      <c r="B722" s="8"/>
      <c r="C722" s="9"/>
      <c r="D722" s="8">
        <f>D720-D721</f>
        <v>7.87</v>
      </c>
      <c r="E722" s="8">
        <f>E720-E721</f>
        <v>7.67</v>
      </c>
      <c r="F722" s="8">
        <f>F720-F721</f>
        <v>6.54</v>
      </c>
      <c r="G722" s="8">
        <f>G720-G721</f>
        <v>128.13999999999999</v>
      </c>
    </row>
    <row r="723" spans="1:15">
      <c r="A723" s="102"/>
      <c r="H723" s="102">
        <v>0.03</v>
      </c>
      <c r="I723" s="102">
        <v>0</v>
      </c>
      <c r="J723" s="102">
        <v>0</v>
      </c>
      <c r="K723" s="103">
        <v>15.19</v>
      </c>
      <c r="L723" s="102">
        <v>5.21</v>
      </c>
      <c r="M723" s="102">
        <v>83.38</v>
      </c>
      <c r="N723" s="102">
        <v>16.3</v>
      </c>
      <c r="O723" s="102">
        <v>1.36</v>
      </c>
    </row>
    <row r="724" spans="1:15">
      <c r="B724" s="8" t="s">
        <v>360</v>
      </c>
      <c r="C724" s="9">
        <v>50</v>
      </c>
      <c r="D724" s="104">
        <v>7.87</v>
      </c>
      <c r="E724" s="102">
        <v>7.67</v>
      </c>
      <c r="F724" s="102">
        <v>6.54</v>
      </c>
      <c r="G724" s="105">
        <v>128</v>
      </c>
      <c r="H724" s="8"/>
      <c r="I724" s="8"/>
      <c r="J724" s="8"/>
      <c r="K724" s="11"/>
      <c r="L724" s="8"/>
      <c r="M724" s="8"/>
      <c r="N724" s="8"/>
      <c r="O724" s="8"/>
    </row>
    <row r="725" spans="1:15">
      <c r="A725" s="8" t="s">
        <v>434</v>
      </c>
      <c r="B725" s="8" t="s">
        <v>435</v>
      </c>
      <c r="C725" s="9" t="s">
        <v>430</v>
      </c>
      <c r="D725" s="8"/>
      <c r="E725" s="8"/>
      <c r="F725" s="8"/>
      <c r="G725" s="5"/>
      <c r="H725" s="8">
        <v>0</v>
      </c>
      <c r="I725" s="8">
        <v>0</v>
      </c>
      <c r="J725" s="8">
        <v>20</v>
      </c>
      <c r="K725" s="11">
        <v>0.05</v>
      </c>
      <c r="L725" s="8">
        <v>1.2</v>
      </c>
      <c r="M725" s="8">
        <v>1.5</v>
      </c>
      <c r="N725" s="8">
        <v>0</v>
      </c>
      <c r="O725" s="8">
        <v>0</v>
      </c>
    </row>
    <row r="726" spans="1:15">
      <c r="A726" s="8" t="s">
        <v>64</v>
      </c>
      <c r="B726" s="8" t="s">
        <v>183</v>
      </c>
      <c r="C726" s="9">
        <v>5</v>
      </c>
      <c r="D726" s="8">
        <v>0.05</v>
      </c>
      <c r="E726" s="8">
        <v>3.6</v>
      </c>
      <c r="F726" s="8">
        <v>7.0000000000000007E-2</v>
      </c>
      <c r="G726" s="5">
        <v>32.86</v>
      </c>
      <c r="H726" s="1" t="e">
        <f>#REF!-H725</f>
        <v>#REF!</v>
      </c>
      <c r="I726" s="1" t="e">
        <f>#REF!-I725</f>
        <v>#REF!</v>
      </c>
      <c r="J726" s="1" t="e">
        <f>#REF!-J725</f>
        <v>#REF!</v>
      </c>
      <c r="K726" s="4" t="e">
        <f>#REF!-K725</f>
        <v>#REF!</v>
      </c>
      <c r="L726" s="1" t="e">
        <f>#REF!-L725</f>
        <v>#REF!</v>
      </c>
      <c r="M726" s="1" t="e">
        <f>#REF!-M725</f>
        <v>#REF!</v>
      </c>
      <c r="N726" s="1" t="e">
        <f>#REF!-N725</f>
        <v>#REF!</v>
      </c>
      <c r="O726" s="1" t="e">
        <f>#REF!-O725</f>
        <v>#REF!</v>
      </c>
    </row>
    <row r="727" spans="1:15">
      <c r="C727" s="2" t="s">
        <v>212</v>
      </c>
      <c r="D727" s="1" t="e">
        <f>#REF!-D726</f>
        <v>#REF!</v>
      </c>
      <c r="E727" s="1" t="e">
        <f>#REF!-E726</f>
        <v>#REF!</v>
      </c>
      <c r="F727" s="1" t="e">
        <f>#REF!-F726</f>
        <v>#REF!</v>
      </c>
      <c r="G727" s="1" t="e">
        <f>#REF!-G726</f>
        <v>#REF!</v>
      </c>
    </row>
    <row r="728" spans="1:15">
      <c r="H728" s="1">
        <v>0.06</v>
      </c>
      <c r="I728" s="1">
        <v>0.15</v>
      </c>
      <c r="J728" s="1">
        <v>35</v>
      </c>
      <c r="K728" s="4">
        <v>0.34</v>
      </c>
      <c r="L728" s="1">
        <v>34.200000000000003</v>
      </c>
      <c r="M728" s="1">
        <v>73.5</v>
      </c>
      <c r="N728" s="1">
        <v>19.5</v>
      </c>
      <c r="O728" s="1">
        <v>1.65</v>
      </c>
    </row>
    <row r="729" spans="1:15">
      <c r="D729" s="1">
        <v>11.45</v>
      </c>
      <c r="E729" s="1">
        <v>13.8</v>
      </c>
      <c r="F729" s="1">
        <v>10.17</v>
      </c>
      <c r="G729" s="3">
        <v>211</v>
      </c>
    </row>
    <row r="731" spans="1:15">
      <c r="H731" s="8">
        <v>0.05</v>
      </c>
      <c r="I731" s="8">
        <v>0</v>
      </c>
      <c r="J731" s="8">
        <v>0</v>
      </c>
      <c r="K731" s="11">
        <v>22.79</v>
      </c>
      <c r="L731" s="8">
        <v>7.82</v>
      </c>
      <c r="M731" s="8">
        <v>125.07</v>
      </c>
      <c r="N731" s="8">
        <v>22.95</v>
      </c>
      <c r="O731" s="8">
        <v>2.0299999999999998</v>
      </c>
    </row>
    <row r="732" spans="1:15">
      <c r="A732" s="8" t="s">
        <v>359</v>
      </c>
      <c r="B732" s="8" t="s">
        <v>370</v>
      </c>
      <c r="C732" s="9">
        <v>75</v>
      </c>
      <c r="D732" s="8">
        <v>11.5</v>
      </c>
      <c r="E732" s="8">
        <v>19</v>
      </c>
      <c r="F732" s="8">
        <v>10.8</v>
      </c>
      <c r="G732" s="5">
        <v>257</v>
      </c>
      <c r="H732" s="8">
        <v>0</v>
      </c>
      <c r="I732" s="8">
        <v>0</v>
      </c>
      <c r="J732" s="8">
        <v>20</v>
      </c>
      <c r="K732" s="11">
        <v>0.05</v>
      </c>
      <c r="L732" s="8">
        <v>1.2</v>
      </c>
      <c r="M732" s="8">
        <v>1.5</v>
      </c>
      <c r="N732" s="8">
        <v>0</v>
      </c>
      <c r="O732" s="8">
        <v>0</v>
      </c>
    </row>
    <row r="733" spans="1:15">
      <c r="A733" s="8" t="s">
        <v>64</v>
      </c>
      <c r="B733" s="8" t="s">
        <v>183</v>
      </c>
      <c r="C733" s="9">
        <v>5</v>
      </c>
      <c r="D733" s="8">
        <v>0.05</v>
      </c>
      <c r="E733" s="8">
        <v>3.6</v>
      </c>
      <c r="F733" s="8">
        <v>7.0000000000000007E-2</v>
      </c>
      <c r="G733" s="5">
        <v>33</v>
      </c>
      <c r="H733" s="1">
        <f t="shared" ref="H733:O733" si="1">SUM(H731:H732)</f>
        <v>0.05</v>
      </c>
      <c r="I733" s="1">
        <f t="shared" si="1"/>
        <v>0</v>
      </c>
      <c r="J733" s="1">
        <f t="shared" si="1"/>
        <v>20</v>
      </c>
      <c r="K733" s="4">
        <f t="shared" si="1"/>
        <v>22.84</v>
      </c>
      <c r="L733" s="1">
        <f t="shared" si="1"/>
        <v>9.02</v>
      </c>
      <c r="M733" s="1">
        <f t="shared" si="1"/>
        <v>126.57</v>
      </c>
      <c r="N733" s="1">
        <f t="shared" si="1"/>
        <v>22.95</v>
      </c>
      <c r="O733" s="1">
        <f t="shared" si="1"/>
        <v>2.0299999999999998</v>
      </c>
    </row>
    <row r="734" spans="1:15">
      <c r="D734" s="1">
        <f>SUM(D732:D733)</f>
        <v>11.55</v>
      </c>
      <c r="E734" s="1">
        <f>SUM(E732:E733)</f>
        <v>22.6</v>
      </c>
      <c r="F734" s="1">
        <f>SUM(F732:F733)</f>
        <v>10.870000000000001</v>
      </c>
      <c r="G734" s="3">
        <f>SUM(G732:G733)</f>
        <v>290</v>
      </c>
    </row>
    <row r="736" spans="1:15">
      <c r="H736" s="8">
        <v>0.06</v>
      </c>
      <c r="I736" s="8">
        <v>1.17</v>
      </c>
      <c r="J736" s="8">
        <v>58</v>
      </c>
      <c r="K736" s="11">
        <v>0.21</v>
      </c>
      <c r="L736" s="8">
        <v>130.09</v>
      </c>
      <c r="M736" s="8">
        <v>138.13999999999999</v>
      </c>
      <c r="N736" s="8">
        <v>30.12</v>
      </c>
      <c r="O736" s="8">
        <v>0.47</v>
      </c>
    </row>
    <row r="737" spans="1:15">
      <c r="A737" s="8" t="s">
        <v>154</v>
      </c>
      <c r="B737" s="8" t="s">
        <v>173</v>
      </c>
      <c r="C737" s="9" t="s">
        <v>157</v>
      </c>
      <c r="D737" s="8">
        <v>5.0999999999999996</v>
      </c>
      <c r="E737" s="8">
        <v>10.72</v>
      </c>
      <c r="F737" s="8">
        <v>33.42</v>
      </c>
      <c r="G737" s="5">
        <v>251</v>
      </c>
      <c r="H737" s="8">
        <v>0</v>
      </c>
      <c r="I737" s="8">
        <v>0</v>
      </c>
      <c r="J737" s="8">
        <v>20</v>
      </c>
      <c r="K737" s="11">
        <v>0.05</v>
      </c>
      <c r="L737" s="8">
        <v>1.2</v>
      </c>
      <c r="M737" s="8">
        <v>1.5</v>
      </c>
      <c r="N737" s="8">
        <v>0</v>
      </c>
      <c r="O737" s="8">
        <v>0</v>
      </c>
    </row>
    <row r="738" spans="1:15">
      <c r="A738" s="8" t="s">
        <v>64</v>
      </c>
      <c r="B738" s="8" t="s">
        <v>183</v>
      </c>
      <c r="C738" s="9">
        <v>5</v>
      </c>
      <c r="D738" s="8">
        <v>0.05</v>
      </c>
      <c r="E738" s="8">
        <v>3.6</v>
      </c>
      <c r="F738" s="8">
        <v>7.0000000000000007E-2</v>
      </c>
      <c r="G738" s="5">
        <v>33</v>
      </c>
      <c r="H738" s="1">
        <v>0.06</v>
      </c>
      <c r="I738" s="1">
        <v>1.17</v>
      </c>
      <c r="J738" s="1">
        <v>38</v>
      </c>
      <c r="K738" s="4">
        <v>0.16</v>
      </c>
      <c r="L738" s="1">
        <v>128.9</v>
      </c>
      <c r="M738" s="1">
        <v>136.6</v>
      </c>
      <c r="N738" s="1">
        <v>30.12</v>
      </c>
      <c r="O738" s="1">
        <v>0.47</v>
      </c>
    </row>
    <row r="739" spans="1:15">
      <c r="A739" s="8" t="s">
        <v>154</v>
      </c>
      <c r="B739" s="8" t="s">
        <v>173</v>
      </c>
      <c r="C739" s="9" t="s">
        <v>159</v>
      </c>
      <c r="D739" s="1">
        <v>5.05</v>
      </c>
      <c r="E739" s="1">
        <v>7.12</v>
      </c>
      <c r="F739" s="1">
        <v>33.35</v>
      </c>
      <c r="G739" s="3">
        <v>218</v>
      </c>
    </row>
    <row r="740" spans="1:15">
      <c r="H740" s="8">
        <v>0.06</v>
      </c>
      <c r="I740" s="8">
        <v>0.15</v>
      </c>
      <c r="J740" s="8">
        <v>15</v>
      </c>
      <c r="K740" s="11">
        <v>0.28999999999999998</v>
      </c>
      <c r="L740" s="8">
        <v>33</v>
      </c>
      <c r="M740" s="8">
        <v>72</v>
      </c>
      <c r="N740" s="8">
        <v>19.5</v>
      </c>
      <c r="O740" s="8">
        <v>1.65</v>
      </c>
    </row>
    <row r="741" spans="1:15">
      <c r="A741" s="8" t="s">
        <v>246</v>
      </c>
      <c r="B741" s="8" t="s">
        <v>251</v>
      </c>
      <c r="C741" s="9">
        <v>75</v>
      </c>
      <c r="D741" s="8">
        <v>11.4</v>
      </c>
      <c r="E741" s="8">
        <v>10.199999999999999</v>
      </c>
      <c r="F741" s="8">
        <v>10.1</v>
      </c>
      <c r="G741" s="5">
        <v>178</v>
      </c>
      <c r="H741" s="8">
        <v>0.01</v>
      </c>
      <c r="I741" s="8">
        <v>1.17</v>
      </c>
      <c r="J741" s="8">
        <v>0.01</v>
      </c>
      <c r="K741" s="11">
        <v>0</v>
      </c>
      <c r="L741" s="8">
        <v>2.11</v>
      </c>
      <c r="M741" s="8">
        <v>4.7</v>
      </c>
      <c r="N741" s="8">
        <v>2.5</v>
      </c>
      <c r="O741" s="8">
        <v>0.11</v>
      </c>
    </row>
    <row r="742" spans="1:15">
      <c r="A742" s="8" t="s">
        <v>501</v>
      </c>
      <c r="B742" s="8" t="s">
        <v>502</v>
      </c>
      <c r="C742" s="9">
        <v>30</v>
      </c>
      <c r="D742" s="8">
        <v>0.3</v>
      </c>
      <c r="E742" s="8">
        <v>1.51</v>
      </c>
      <c r="F742" s="8">
        <v>1.84</v>
      </c>
      <c r="G742" s="5">
        <v>22</v>
      </c>
      <c r="H742" s="8">
        <f t="shared" ref="H742:O742" si="2">SUM(H740:H741)</f>
        <v>6.9999999999999993E-2</v>
      </c>
      <c r="I742" s="8">
        <f t="shared" si="2"/>
        <v>1.3199999999999998</v>
      </c>
      <c r="J742" s="8">
        <f t="shared" si="2"/>
        <v>15.01</v>
      </c>
      <c r="K742" s="11">
        <f t="shared" si="2"/>
        <v>0.28999999999999998</v>
      </c>
      <c r="L742" s="8">
        <f t="shared" si="2"/>
        <v>35.11</v>
      </c>
      <c r="M742" s="8">
        <f t="shared" si="2"/>
        <v>76.7</v>
      </c>
      <c r="N742" s="8">
        <f t="shared" si="2"/>
        <v>22</v>
      </c>
      <c r="O742" s="8">
        <f t="shared" si="2"/>
        <v>1.76</v>
      </c>
    </row>
    <row r="743" spans="1:15">
      <c r="A743" s="8" t="s">
        <v>246</v>
      </c>
      <c r="B743" s="8" t="s">
        <v>251</v>
      </c>
      <c r="C743" s="9" t="s">
        <v>252</v>
      </c>
      <c r="D743" s="8">
        <f>SUM(D741:D742)</f>
        <v>11.700000000000001</v>
      </c>
      <c r="E743" s="8">
        <f>SUM(E741:E742)</f>
        <v>11.709999999999999</v>
      </c>
      <c r="F743" s="8">
        <f>SUM(F741:F742)</f>
        <v>11.94</v>
      </c>
      <c r="G743" s="5">
        <f>SUM(G741:G742)</f>
        <v>200</v>
      </c>
      <c r="H743" s="8">
        <v>7.0000000000000007E-2</v>
      </c>
      <c r="I743" s="8">
        <v>1.32</v>
      </c>
      <c r="J743" s="8">
        <v>15.01</v>
      </c>
      <c r="K743" s="11">
        <v>0.28999999999999998</v>
      </c>
      <c r="L743" s="8">
        <v>35.11</v>
      </c>
      <c r="M743" s="8">
        <v>76.7</v>
      </c>
      <c r="N743" s="8">
        <v>22</v>
      </c>
      <c r="O743" s="8">
        <v>1.76</v>
      </c>
    </row>
    <row r="744" spans="1:15">
      <c r="A744" s="8"/>
      <c r="B744" s="8"/>
      <c r="C744" s="9"/>
      <c r="D744" s="8">
        <v>11.7</v>
      </c>
      <c r="E744" s="8">
        <v>11.71</v>
      </c>
      <c r="F744" s="8">
        <v>11.94</v>
      </c>
      <c r="G744" s="5">
        <v>200</v>
      </c>
      <c r="H744" s="8"/>
      <c r="I744" s="8"/>
      <c r="J744" s="8"/>
      <c r="K744" s="11"/>
      <c r="L744" s="8"/>
      <c r="M744" s="8"/>
      <c r="N744" s="8"/>
      <c r="O744" s="8"/>
    </row>
    <row r="745" spans="1:15">
      <c r="A745" s="8"/>
      <c r="B745" s="8"/>
      <c r="C745" s="9"/>
      <c r="D745" s="8"/>
      <c r="E745" s="8"/>
      <c r="F745" s="8"/>
      <c r="G745" s="5"/>
      <c r="H745" s="8"/>
      <c r="I745" s="8"/>
      <c r="J745" s="8"/>
      <c r="K745" s="11"/>
      <c r="L745" s="8"/>
      <c r="M745" s="8"/>
      <c r="N745" s="8"/>
      <c r="O745" s="8"/>
    </row>
    <row r="746" spans="1:15">
      <c r="A746" s="8"/>
      <c r="B746" s="8"/>
      <c r="C746" s="9"/>
      <c r="D746" s="8"/>
      <c r="E746" s="8"/>
      <c r="F746" s="8"/>
      <c r="G746" s="5"/>
      <c r="H746" s="8"/>
      <c r="I746" s="8"/>
      <c r="J746" s="8"/>
      <c r="K746" s="11"/>
      <c r="L746" s="8"/>
      <c r="M746" s="8"/>
      <c r="N746" s="8"/>
      <c r="O746" s="8"/>
    </row>
    <row r="747" spans="1:15">
      <c r="A747" s="8"/>
      <c r="B747" s="8"/>
      <c r="C747" s="9"/>
      <c r="D747" s="8"/>
      <c r="E747" s="8"/>
      <c r="F747" s="8"/>
      <c r="G747" s="5"/>
      <c r="H747" s="8">
        <v>0.02</v>
      </c>
      <c r="I747" s="8">
        <v>0</v>
      </c>
      <c r="J747" s="8">
        <v>0</v>
      </c>
      <c r="K747" s="11">
        <v>0.26</v>
      </c>
      <c r="L747" s="8">
        <v>4.5999999999999996</v>
      </c>
      <c r="M747" s="8">
        <v>17.399999999999999</v>
      </c>
      <c r="N747" s="8">
        <v>6.6</v>
      </c>
      <c r="O747" s="8">
        <v>0.22</v>
      </c>
    </row>
    <row r="748" spans="1:15">
      <c r="A748" s="8" t="s">
        <v>64</v>
      </c>
      <c r="B748" s="8" t="s">
        <v>66</v>
      </c>
      <c r="C748" s="9">
        <v>20</v>
      </c>
      <c r="D748" s="8">
        <v>1.58</v>
      </c>
      <c r="E748" s="8">
        <v>0.2</v>
      </c>
      <c r="F748" s="8">
        <v>9.66</v>
      </c>
      <c r="G748" s="5">
        <v>47</v>
      </c>
      <c r="H748" s="8">
        <v>0.1</v>
      </c>
      <c r="I748" s="8">
        <v>0.14000000000000001</v>
      </c>
      <c r="J748" s="8">
        <v>52</v>
      </c>
      <c r="K748" s="11">
        <v>34</v>
      </c>
      <c r="L748" s="8">
        <v>176</v>
      </c>
      <c r="M748" s="8">
        <v>100</v>
      </c>
      <c r="N748" s="8">
        <v>7</v>
      </c>
      <c r="O748" s="8">
        <v>0.2</v>
      </c>
    </row>
    <row r="749" spans="1:15">
      <c r="A749" s="8" t="s">
        <v>422</v>
      </c>
      <c r="B749" s="8" t="s">
        <v>421</v>
      </c>
      <c r="C749" s="9">
        <v>20</v>
      </c>
      <c r="D749" s="8">
        <v>4.6399999999999997</v>
      </c>
      <c r="E749" s="8">
        <v>5.9</v>
      </c>
      <c r="F749" s="8">
        <v>0</v>
      </c>
      <c r="G749" s="5">
        <v>72</v>
      </c>
      <c r="H749" s="8">
        <v>0</v>
      </c>
      <c r="I749" s="8">
        <v>0</v>
      </c>
      <c r="J749" s="8">
        <v>20</v>
      </c>
      <c r="K749" s="11">
        <v>0.05</v>
      </c>
      <c r="L749" s="8">
        <v>1.2</v>
      </c>
      <c r="M749" s="8">
        <v>1.5</v>
      </c>
      <c r="N749" s="8">
        <v>0</v>
      </c>
      <c r="O749" s="8">
        <v>0</v>
      </c>
    </row>
    <row r="750" spans="1:15">
      <c r="A750" s="8" t="s">
        <v>64</v>
      </c>
      <c r="B750" s="8" t="s">
        <v>183</v>
      </c>
      <c r="C750" s="9">
        <v>5</v>
      </c>
      <c r="D750" s="8">
        <v>0.05</v>
      </c>
      <c r="E750" s="8">
        <v>3.6</v>
      </c>
      <c r="F750" s="8">
        <v>7.0000000000000007E-2</v>
      </c>
      <c r="G750" s="5">
        <v>33</v>
      </c>
      <c r="H750" s="8">
        <f t="shared" ref="H750:O750" si="3">SUM(H747:H749)</f>
        <v>0.12000000000000001</v>
      </c>
      <c r="I750" s="8">
        <f t="shared" si="3"/>
        <v>0.14000000000000001</v>
      </c>
      <c r="J750" s="8">
        <f t="shared" si="3"/>
        <v>72</v>
      </c>
      <c r="K750" s="8">
        <f t="shared" si="3"/>
        <v>34.309999999999995</v>
      </c>
      <c r="L750" s="8">
        <f t="shared" si="3"/>
        <v>181.79999999999998</v>
      </c>
      <c r="M750" s="8">
        <f t="shared" si="3"/>
        <v>118.9</v>
      </c>
      <c r="N750" s="8">
        <f t="shared" si="3"/>
        <v>13.6</v>
      </c>
      <c r="O750" s="8">
        <f t="shared" si="3"/>
        <v>0.42000000000000004</v>
      </c>
    </row>
    <row r="751" spans="1:15">
      <c r="A751" s="8"/>
      <c r="B751" s="8"/>
      <c r="C751" s="9"/>
      <c r="D751" s="8">
        <f>SUM(D748:D750)</f>
        <v>6.27</v>
      </c>
      <c r="E751" s="8">
        <f>SUM(E748:E750)</f>
        <v>9.7000000000000011</v>
      </c>
      <c r="F751" s="8">
        <f>SUM(F748:F750)</f>
        <v>9.73</v>
      </c>
      <c r="G751" s="8">
        <f>SUM(G748:G750)</f>
        <v>152</v>
      </c>
      <c r="H751" s="8"/>
      <c r="I751" s="8"/>
      <c r="J751" s="8"/>
      <c r="K751" s="11"/>
      <c r="L751" s="8"/>
      <c r="M751" s="8"/>
      <c r="N751" s="8"/>
      <c r="O751" s="8"/>
    </row>
    <row r="752" spans="1:15">
      <c r="A752" s="8"/>
      <c r="B752" s="8"/>
      <c r="C752" s="9"/>
      <c r="D752" s="8"/>
      <c r="E752" s="8"/>
      <c r="F752" s="8"/>
      <c r="G752" s="5"/>
      <c r="H752" s="8"/>
      <c r="I752" s="8"/>
      <c r="J752" s="8"/>
      <c r="K752" s="11"/>
      <c r="L752" s="8"/>
      <c r="M752" s="8"/>
      <c r="N752" s="8"/>
      <c r="O752" s="8"/>
    </row>
    <row r="753" spans="1:16">
      <c r="A753" s="8" t="s">
        <v>417</v>
      </c>
      <c r="B753" s="8" t="s">
        <v>589</v>
      </c>
      <c r="C753" s="9" t="s">
        <v>590</v>
      </c>
      <c r="D753" s="8">
        <v>5.0999999999999996</v>
      </c>
      <c r="E753" s="8">
        <v>4.5999999999999996</v>
      </c>
      <c r="F753" s="8">
        <v>0.3</v>
      </c>
      <c r="G753" s="5">
        <v>79</v>
      </c>
      <c r="H753" s="8"/>
      <c r="I753" s="8"/>
      <c r="J753" s="8"/>
      <c r="K753" s="11"/>
      <c r="L753" s="8"/>
      <c r="M753" s="8"/>
      <c r="N753" s="8"/>
      <c r="O753" s="8"/>
    </row>
    <row r="754" spans="1:16">
      <c r="A754" s="8"/>
      <c r="B754" s="8"/>
      <c r="C754" s="9"/>
      <c r="D754" s="8"/>
      <c r="E754" s="8"/>
      <c r="F754" s="8"/>
      <c r="G754" s="5"/>
      <c r="H754" s="8"/>
      <c r="I754" s="8"/>
      <c r="J754" s="8"/>
      <c r="K754" s="11"/>
      <c r="L754" s="8"/>
      <c r="M754" s="8"/>
      <c r="N754" s="8"/>
      <c r="O754" s="8"/>
    </row>
    <row r="755" spans="1:16" ht="47.25">
      <c r="A755" s="8" t="s">
        <v>69</v>
      </c>
      <c r="B755" s="65" t="s">
        <v>591</v>
      </c>
      <c r="C755" s="9">
        <v>100</v>
      </c>
      <c r="D755" s="8">
        <v>0.8</v>
      </c>
      <c r="E755" s="8">
        <v>3</v>
      </c>
      <c r="F755" s="8">
        <v>69</v>
      </c>
      <c r="G755" s="5">
        <v>306</v>
      </c>
      <c r="H755" s="8"/>
      <c r="I755" s="8"/>
      <c r="J755" s="8"/>
      <c r="K755" s="11"/>
      <c r="L755" s="8"/>
      <c r="M755" s="8"/>
      <c r="N755" s="8"/>
      <c r="O755" s="8"/>
    </row>
    <row r="756" spans="1:16" ht="31.5">
      <c r="A756" s="8"/>
      <c r="B756" s="65" t="s">
        <v>592</v>
      </c>
      <c r="C756" s="9">
        <v>2.5</v>
      </c>
      <c r="D756" s="8">
        <v>0.02</v>
      </c>
      <c r="E756" s="8">
        <v>7.4999999999999997E-2</v>
      </c>
      <c r="F756" s="8">
        <v>1.73</v>
      </c>
      <c r="G756" s="5">
        <v>7.65</v>
      </c>
      <c r="H756" s="8"/>
      <c r="I756" s="8"/>
      <c r="J756" s="8"/>
      <c r="K756" s="11"/>
      <c r="L756" s="8"/>
      <c r="M756" s="8"/>
      <c r="N756" s="8"/>
      <c r="O756" s="8"/>
      <c r="P756" s="1">
        <v>10.06</v>
      </c>
    </row>
    <row r="757" spans="1:16" ht="31.5">
      <c r="A757" s="8"/>
      <c r="B757" s="65" t="s">
        <v>593</v>
      </c>
      <c r="C757" s="9">
        <v>5</v>
      </c>
      <c r="D757" s="8">
        <v>0.04</v>
      </c>
      <c r="E757" s="8">
        <v>0.15</v>
      </c>
      <c r="F757" s="8">
        <v>3.45</v>
      </c>
      <c r="G757" s="5">
        <v>15.3</v>
      </c>
      <c r="H757" s="8"/>
      <c r="I757" s="8"/>
      <c r="J757" s="8"/>
      <c r="K757" s="11"/>
      <c r="L757" s="8"/>
      <c r="M757" s="8"/>
      <c r="N757" s="8"/>
      <c r="O757" s="8"/>
      <c r="P757" s="1">
        <v>20.12</v>
      </c>
    </row>
    <row r="758" spans="1:16" ht="47.25">
      <c r="A758" s="8" t="s">
        <v>69</v>
      </c>
      <c r="B758" s="65" t="s">
        <v>594</v>
      </c>
      <c r="C758" s="9">
        <v>100</v>
      </c>
      <c r="D758" s="8">
        <v>1</v>
      </c>
      <c r="E758" s="8">
        <v>22</v>
      </c>
      <c r="F758" s="8">
        <v>60</v>
      </c>
      <c r="G758" s="5">
        <v>372</v>
      </c>
      <c r="H758" s="8"/>
      <c r="I758" s="8"/>
      <c r="J758" s="8"/>
      <c r="K758" s="11"/>
      <c r="L758" s="8"/>
      <c r="M758" s="8"/>
      <c r="N758" s="8"/>
      <c r="O758" s="8"/>
    </row>
    <row r="759" spans="1:16" ht="31.5">
      <c r="A759" s="8"/>
      <c r="B759" s="65" t="s">
        <v>595</v>
      </c>
      <c r="C759" s="9">
        <v>25</v>
      </c>
      <c r="D759" s="8">
        <v>0.25</v>
      </c>
      <c r="E759" s="8">
        <v>5.5</v>
      </c>
      <c r="F759" s="8">
        <v>15</v>
      </c>
      <c r="G759" s="5">
        <v>93</v>
      </c>
      <c r="H759" s="8"/>
      <c r="I759" s="8"/>
      <c r="J759" s="8"/>
      <c r="K759" s="11"/>
      <c r="L759" s="8"/>
      <c r="M759" s="8"/>
      <c r="N759" s="8"/>
      <c r="O759" s="8"/>
      <c r="P759" s="1">
        <v>24.11</v>
      </c>
    </row>
    <row r="760" spans="1:16" ht="28.5" customHeight="1">
      <c r="A760" s="8"/>
      <c r="B760" s="65" t="s">
        <v>596</v>
      </c>
      <c r="C760" s="9">
        <v>50</v>
      </c>
      <c r="D760" s="8">
        <v>0.5</v>
      </c>
      <c r="E760" s="8">
        <v>11</v>
      </c>
      <c r="F760" s="8">
        <v>30</v>
      </c>
      <c r="G760" s="5">
        <v>186</v>
      </c>
      <c r="H760" s="8"/>
      <c r="I760" s="8"/>
      <c r="J760" s="8"/>
      <c r="K760" s="11"/>
      <c r="L760" s="8"/>
      <c r="M760" s="8"/>
      <c r="N760" s="8"/>
      <c r="O760" s="8"/>
      <c r="P760" s="1">
        <v>48.23</v>
      </c>
    </row>
    <row r="761" spans="1:16" ht="31.5">
      <c r="A761" s="8" t="s">
        <v>69</v>
      </c>
      <c r="B761" s="65" t="s">
        <v>597</v>
      </c>
      <c r="C761" s="9">
        <v>100</v>
      </c>
      <c r="D761" s="8">
        <v>6.4</v>
      </c>
      <c r="E761" s="8">
        <v>1.1000000000000001</v>
      </c>
      <c r="F761" s="8">
        <v>70.599999999999994</v>
      </c>
      <c r="G761" s="5">
        <v>326</v>
      </c>
      <c r="H761" s="8"/>
      <c r="I761" s="8"/>
      <c r="J761" s="8"/>
      <c r="K761" s="11"/>
      <c r="L761" s="8"/>
      <c r="M761" s="8"/>
      <c r="N761" s="8"/>
      <c r="O761" s="8"/>
    </row>
    <row r="762" spans="1:16">
      <c r="A762" s="8"/>
      <c r="B762" s="65" t="s">
        <v>598</v>
      </c>
      <c r="C762" s="9">
        <v>9.3699999999999992</v>
      </c>
      <c r="D762" s="8">
        <v>0.6</v>
      </c>
      <c r="E762" s="8">
        <v>0.1</v>
      </c>
      <c r="F762" s="8">
        <v>6.62</v>
      </c>
      <c r="G762" s="5">
        <v>30.55</v>
      </c>
      <c r="H762" s="8"/>
      <c r="I762" s="8"/>
      <c r="J762" s="8"/>
      <c r="K762" s="11"/>
      <c r="L762" s="8"/>
      <c r="M762" s="8"/>
      <c r="N762" s="8"/>
      <c r="O762" s="8"/>
      <c r="P762" s="1">
        <v>4.67</v>
      </c>
    </row>
    <row r="763" spans="1:16">
      <c r="A763" s="8"/>
      <c r="B763" s="65" t="s">
        <v>599</v>
      </c>
      <c r="C763" s="9">
        <v>18.75</v>
      </c>
      <c r="D763" s="8">
        <v>1.2</v>
      </c>
      <c r="E763" s="8">
        <v>0.2</v>
      </c>
      <c r="F763" s="8">
        <v>13.23</v>
      </c>
      <c r="G763" s="5">
        <v>61.1</v>
      </c>
      <c r="H763" s="8"/>
      <c r="I763" s="8"/>
      <c r="J763" s="8"/>
      <c r="K763" s="11"/>
      <c r="L763" s="8"/>
      <c r="M763" s="8"/>
      <c r="N763" s="8"/>
      <c r="O763" s="8"/>
      <c r="P763" s="1">
        <v>9.34</v>
      </c>
    </row>
    <row r="764" spans="1:16" ht="31.5">
      <c r="A764" s="8" t="s">
        <v>69</v>
      </c>
      <c r="B764" s="65" t="s">
        <v>600</v>
      </c>
      <c r="C764" s="9">
        <v>100</v>
      </c>
      <c r="D764" s="8">
        <v>10.5</v>
      </c>
      <c r="E764" s="8">
        <v>1.6</v>
      </c>
      <c r="F764" s="8">
        <v>67.3</v>
      </c>
      <c r="G764" s="5">
        <v>333.9</v>
      </c>
      <c r="H764" s="8"/>
      <c r="I764" s="8"/>
      <c r="J764" s="8"/>
      <c r="K764" s="11"/>
      <c r="L764" s="8"/>
      <c r="M764" s="8"/>
      <c r="N764" s="8"/>
      <c r="O764" s="8"/>
    </row>
    <row r="765" spans="1:16">
      <c r="A765" s="8"/>
      <c r="B765" s="65" t="s">
        <v>601</v>
      </c>
      <c r="C765" s="9"/>
      <c r="D765" s="8"/>
      <c r="E765" s="8"/>
      <c r="F765" s="8"/>
      <c r="G765" s="5"/>
      <c r="H765" s="8"/>
      <c r="I765" s="8"/>
      <c r="J765" s="8"/>
      <c r="K765" s="11"/>
      <c r="L765" s="8"/>
      <c r="M765" s="8"/>
      <c r="N765" s="8"/>
      <c r="O765" s="8"/>
      <c r="P765" s="1">
        <v>4.7699999999999996</v>
      </c>
    </row>
    <row r="766" spans="1:16">
      <c r="A766" s="8"/>
      <c r="B766" s="65" t="s">
        <v>602</v>
      </c>
      <c r="C766" s="9">
        <v>15</v>
      </c>
      <c r="D766" s="8">
        <v>1.58</v>
      </c>
      <c r="E766" s="8">
        <v>0.24</v>
      </c>
      <c r="F766" s="8">
        <v>10.1</v>
      </c>
      <c r="G766" s="5">
        <v>50</v>
      </c>
      <c r="H766" s="8"/>
      <c r="I766" s="8"/>
      <c r="J766" s="8"/>
      <c r="K766" s="11"/>
      <c r="L766" s="8"/>
      <c r="M766" s="8"/>
      <c r="N766" s="8"/>
      <c r="O766" s="8"/>
      <c r="P766" s="1">
        <v>9.5500000000000007</v>
      </c>
    </row>
    <row r="767" spans="1:16" ht="47.25">
      <c r="A767" s="8" t="s">
        <v>69</v>
      </c>
      <c r="B767" s="65" t="s">
        <v>603</v>
      </c>
      <c r="C767" s="9">
        <v>100</v>
      </c>
      <c r="D767" s="8">
        <v>0.5</v>
      </c>
      <c r="E767" s="8">
        <v>1</v>
      </c>
      <c r="F767" s="8">
        <v>85</v>
      </c>
      <c r="G767" s="5">
        <v>351</v>
      </c>
      <c r="H767" s="8"/>
      <c r="I767" s="8"/>
      <c r="J767" s="8"/>
      <c r="K767" s="11"/>
      <c r="L767" s="8"/>
      <c r="M767" s="8"/>
      <c r="N767" s="8"/>
      <c r="O767" s="8"/>
    </row>
    <row r="768" spans="1:16">
      <c r="A768" s="8"/>
      <c r="B768" s="8" t="s">
        <v>604</v>
      </c>
      <c r="C768" s="9">
        <v>150</v>
      </c>
      <c r="D768" s="8">
        <v>0.32</v>
      </c>
      <c r="E768" s="8">
        <v>4.3</v>
      </c>
      <c r="F768" s="8">
        <v>43.4</v>
      </c>
      <c r="G768" s="5">
        <v>203</v>
      </c>
      <c r="H768" s="8"/>
      <c r="I768" s="8"/>
      <c r="J768" s="8"/>
      <c r="K768" s="11"/>
      <c r="L768" s="8"/>
      <c r="M768" s="8"/>
      <c r="N768" s="8"/>
      <c r="O768" s="8"/>
      <c r="P768" s="1">
        <v>28.35</v>
      </c>
    </row>
    <row r="769" spans="1:16">
      <c r="A769" s="8"/>
      <c r="B769" s="8" t="s">
        <v>605</v>
      </c>
      <c r="C769" s="9" t="s">
        <v>144</v>
      </c>
      <c r="D769" s="8">
        <v>4.34</v>
      </c>
      <c r="E769" s="8">
        <v>8.4</v>
      </c>
      <c r="F769" s="8">
        <v>43.4</v>
      </c>
      <c r="G769" s="5">
        <v>256</v>
      </c>
      <c r="H769" s="8"/>
      <c r="I769" s="8"/>
      <c r="J769" s="8"/>
      <c r="K769" s="11"/>
      <c r="L769" s="8"/>
      <c r="M769" s="8"/>
      <c r="N769" s="8"/>
      <c r="O769" s="8"/>
      <c r="P769" s="1">
        <v>44.72</v>
      </c>
    </row>
    <row r="771" spans="1:16" ht="31.5">
      <c r="A771" s="1" t="s">
        <v>606</v>
      </c>
      <c r="B771" s="106" t="s">
        <v>607</v>
      </c>
      <c r="C771" s="2">
        <v>85</v>
      </c>
      <c r="D771" s="1">
        <v>0.8</v>
      </c>
      <c r="E771" s="1">
        <v>5.2</v>
      </c>
      <c r="F771" s="1">
        <v>8.9</v>
      </c>
      <c r="G771" s="3">
        <v>85</v>
      </c>
    </row>
    <row r="772" spans="1:16" ht="31.5">
      <c r="A772" s="1" t="s">
        <v>606</v>
      </c>
      <c r="B772" s="106" t="s">
        <v>607</v>
      </c>
      <c r="C772" s="2">
        <v>60</v>
      </c>
      <c r="D772" s="1">
        <v>0.56000000000000005</v>
      </c>
      <c r="E772" s="1">
        <v>3.67</v>
      </c>
      <c r="F772" s="1">
        <v>6.28</v>
      </c>
      <c r="G772" s="3">
        <v>60</v>
      </c>
    </row>
    <row r="775" spans="1:16">
      <c r="A775" s="42" t="s">
        <v>64</v>
      </c>
      <c r="B775" s="42" t="s">
        <v>711</v>
      </c>
      <c r="C775" s="43">
        <v>100</v>
      </c>
      <c r="D775" s="42">
        <v>3</v>
      </c>
      <c r="E775" s="42">
        <v>0</v>
      </c>
      <c r="F775" s="42">
        <v>6</v>
      </c>
      <c r="G775" s="98">
        <v>36</v>
      </c>
      <c r="H775" s="42"/>
      <c r="I775" s="42"/>
    </row>
    <row r="776" spans="1:16">
      <c r="A776" s="42"/>
      <c r="B776" s="42"/>
      <c r="C776" s="43">
        <v>13</v>
      </c>
      <c r="D776" s="42">
        <v>0.39</v>
      </c>
      <c r="E776" s="42">
        <v>0</v>
      </c>
      <c r="F776" s="42">
        <v>0.78</v>
      </c>
      <c r="G776" s="98">
        <v>4.68</v>
      </c>
      <c r="H776" s="42"/>
      <c r="I776" s="42"/>
    </row>
    <row r="777" spans="1:16">
      <c r="A777" s="42"/>
      <c r="B777" s="42"/>
      <c r="C777" s="43">
        <v>24</v>
      </c>
      <c r="D777" s="42">
        <v>0.72</v>
      </c>
      <c r="E777" s="42">
        <v>0</v>
      </c>
      <c r="F777" s="42">
        <v>1.44</v>
      </c>
      <c r="G777" s="98">
        <v>8.64</v>
      </c>
      <c r="H777" s="42"/>
      <c r="I777" s="42"/>
    </row>
    <row r="778" spans="1:16">
      <c r="A778" s="42"/>
      <c r="B778" s="42"/>
      <c r="C778" s="43">
        <v>19</v>
      </c>
      <c r="D778" s="42">
        <v>0.56999999999999995</v>
      </c>
      <c r="E778" s="42">
        <v>0</v>
      </c>
      <c r="F778" s="42">
        <v>1.1399999999999999</v>
      </c>
      <c r="G778" s="98">
        <v>6.84</v>
      </c>
      <c r="H778" s="42"/>
      <c r="I778" s="42"/>
    </row>
    <row r="779" spans="1:16">
      <c r="A779" s="42"/>
      <c r="B779" s="42"/>
      <c r="C779" s="43">
        <v>23</v>
      </c>
      <c r="D779" s="42">
        <v>0.69</v>
      </c>
      <c r="E779" s="42">
        <v>0</v>
      </c>
      <c r="F779" s="42">
        <v>1.38</v>
      </c>
      <c r="G779" s="98">
        <v>8.2799999999999994</v>
      </c>
      <c r="H779" s="42"/>
      <c r="I779" s="42"/>
    </row>
    <row r="780" spans="1:16">
      <c r="A780" s="42"/>
      <c r="B780" s="42"/>
      <c r="C780" s="43"/>
      <c r="D780" s="42"/>
      <c r="E780" s="42"/>
      <c r="F780" s="42"/>
      <c r="G780" s="98"/>
      <c r="H780" s="42"/>
      <c r="I780" s="42"/>
    </row>
  </sheetData>
  <pageMargins left="0.7" right="0.7" top="0.75" bottom="0.75" header="0.511811023622047" footer="0.511811023622047"/>
  <pageSetup paperSize="9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E18" sqref="E18"/>
    </sheetView>
  </sheetViews>
  <sheetFormatPr defaultColWidth="8.7109375" defaultRowHeight="15"/>
  <cols>
    <col min="1" max="1" width="11.42578125" customWidth="1"/>
    <col min="2" max="2" width="11.5703125" customWidth="1"/>
    <col min="3" max="3" width="13.28515625" customWidth="1"/>
    <col min="4" max="4" width="12.5703125" customWidth="1"/>
    <col min="5" max="5" width="11.7109375" customWidth="1"/>
    <col min="6" max="6" width="11.5703125" customWidth="1"/>
  </cols>
  <sheetData>
    <row r="1" spans="1:9">
      <c r="B1" s="50" t="s">
        <v>956</v>
      </c>
    </row>
    <row r="3" spans="1:9" ht="15.75">
      <c r="A3" s="117"/>
      <c r="B3" s="117" t="s">
        <v>957</v>
      </c>
      <c r="C3" s="117" t="s">
        <v>958</v>
      </c>
      <c r="D3" s="117" t="s">
        <v>959</v>
      </c>
      <c r="E3" s="117" t="s">
        <v>960</v>
      </c>
      <c r="F3" s="117" t="s">
        <v>961</v>
      </c>
      <c r="G3" s="99"/>
      <c r="H3" s="99"/>
      <c r="I3" s="99"/>
    </row>
    <row r="4" spans="1:9" ht="15.75">
      <c r="A4" s="416">
        <v>45537</v>
      </c>
      <c r="B4" s="82">
        <v>423</v>
      </c>
      <c r="C4" s="82">
        <v>15</v>
      </c>
      <c r="D4" s="64" t="s">
        <v>962</v>
      </c>
      <c r="E4" s="64">
        <v>11</v>
      </c>
      <c r="F4" s="64">
        <v>8</v>
      </c>
      <c r="G4" s="99" t="s">
        <v>963</v>
      </c>
      <c r="H4" s="99"/>
      <c r="I4" s="99"/>
    </row>
    <row r="5" spans="1:9" ht="15.75">
      <c r="A5" s="416">
        <v>45538</v>
      </c>
      <c r="B5" s="64">
        <v>341</v>
      </c>
      <c r="C5" s="64">
        <v>14</v>
      </c>
      <c r="D5" s="64">
        <v>83</v>
      </c>
      <c r="E5" s="64">
        <v>6</v>
      </c>
      <c r="F5" s="64">
        <v>8</v>
      </c>
      <c r="G5" s="99"/>
      <c r="H5" s="99"/>
      <c r="I5" s="99"/>
    </row>
    <row r="6" spans="1:9" ht="15.75">
      <c r="A6" s="416">
        <v>45539</v>
      </c>
      <c r="B6" s="64">
        <v>341</v>
      </c>
      <c r="C6" s="64">
        <v>14</v>
      </c>
      <c r="D6" s="64">
        <v>83</v>
      </c>
      <c r="E6" s="64">
        <v>6</v>
      </c>
      <c r="F6" s="64">
        <v>9</v>
      </c>
      <c r="G6" s="99"/>
      <c r="H6" s="99"/>
      <c r="I6" s="99"/>
    </row>
    <row r="7" spans="1:9">
      <c r="A7" s="417">
        <v>45540</v>
      </c>
      <c r="B7" s="276">
        <v>325</v>
      </c>
      <c r="C7" s="177">
        <v>14</v>
      </c>
      <c r="D7" s="177">
        <v>83</v>
      </c>
      <c r="E7" s="177">
        <v>5</v>
      </c>
      <c r="F7" s="177">
        <v>11</v>
      </c>
    </row>
    <row r="8" spans="1:9">
      <c r="A8" s="418">
        <v>45541</v>
      </c>
      <c r="B8" s="768" t="s">
        <v>964</v>
      </c>
      <c r="C8" s="768"/>
      <c r="D8" s="768"/>
      <c r="E8" s="768"/>
      <c r="F8" s="768"/>
    </row>
    <row r="9" spans="1:9">
      <c r="A9" s="417">
        <v>45542</v>
      </c>
      <c r="B9" s="177">
        <v>324</v>
      </c>
      <c r="C9" s="177">
        <v>14</v>
      </c>
      <c r="D9" s="177">
        <v>100</v>
      </c>
      <c r="E9" s="177">
        <v>5</v>
      </c>
      <c r="F9" s="177">
        <v>11</v>
      </c>
    </row>
    <row r="10" spans="1:9">
      <c r="A10" s="417">
        <v>45543</v>
      </c>
      <c r="B10" s="177"/>
      <c r="C10" s="177"/>
      <c r="D10" s="177"/>
      <c r="E10" s="177"/>
      <c r="F10" s="177"/>
    </row>
    <row r="11" spans="1:9">
      <c r="A11" s="417">
        <v>45544</v>
      </c>
      <c r="B11" s="177"/>
      <c r="C11" s="177"/>
      <c r="D11" s="177"/>
      <c r="E11" s="177"/>
      <c r="F11" s="177"/>
    </row>
    <row r="12" spans="1:9">
      <c r="A12" s="417">
        <v>45545</v>
      </c>
      <c r="B12" s="177"/>
      <c r="C12" s="177"/>
      <c r="D12" s="177"/>
      <c r="E12" s="177"/>
      <c r="F12" s="177"/>
    </row>
    <row r="13" spans="1:9">
      <c r="A13" s="417">
        <v>45546</v>
      </c>
      <c r="B13" s="177"/>
      <c r="C13" s="177"/>
      <c r="D13" s="177"/>
      <c r="E13" s="177"/>
      <c r="F13" s="177"/>
    </row>
    <row r="14" spans="1:9">
      <c r="A14" s="99"/>
      <c r="B14" s="99"/>
      <c r="C14" s="99"/>
      <c r="D14" s="99"/>
      <c r="E14" s="99"/>
      <c r="F14" s="99"/>
    </row>
  </sheetData>
  <mergeCells count="1">
    <mergeCell ref="B8:F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0"/>
  <sheetViews>
    <sheetView zoomScaleNormal="100" workbookViewId="0">
      <selection activeCell="E60" sqref="A1:E60"/>
    </sheetView>
  </sheetViews>
  <sheetFormatPr defaultColWidth="8.7109375" defaultRowHeight="15"/>
  <cols>
    <col min="1" max="1" width="10" customWidth="1"/>
    <col min="2" max="2" width="37.42578125" customWidth="1"/>
    <col min="3" max="3" width="9.7109375" customWidth="1"/>
    <col min="4" max="4" width="11.28515625" customWidth="1"/>
  </cols>
  <sheetData>
    <row r="1" spans="2:4">
      <c r="B1" s="380"/>
    </row>
    <row r="2" spans="2:4">
      <c r="B2" s="770" t="s">
        <v>965</v>
      </c>
      <c r="C2" s="771"/>
      <c r="D2" s="771"/>
    </row>
    <row r="3" spans="2:4">
      <c r="B3" s="380"/>
    </row>
    <row r="4" spans="2:4">
      <c r="B4" s="380"/>
      <c r="C4" t="s">
        <v>966</v>
      </c>
    </row>
    <row r="5" spans="2:4">
      <c r="B5" s="380"/>
      <c r="C5" t="s">
        <v>967</v>
      </c>
    </row>
    <row r="6" spans="2:4">
      <c r="B6" s="380"/>
      <c r="C6" s="419"/>
      <c r="D6" t="s">
        <v>968</v>
      </c>
    </row>
    <row r="7" spans="2:4">
      <c r="B7" s="380"/>
    </row>
    <row r="8" spans="2:4">
      <c r="B8" s="450" t="s">
        <v>969</v>
      </c>
    </row>
    <row r="9" spans="2:4">
      <c r="B9" s="450">
        <v>45561</v>
      </c>
    </row>
    <row r="10" spans="2:4">
      <c r="B10" s="380"/>
    </row>
    <row r="11" spans="2:4">
      <c r="B11" s="240" t="s">
        <v>897</v>
      </c>
    </row>
    <row r="12" spans="2:4">
      <c r="B12" s="196" t="s">
        <v>630</v>
      </c>
      <c r="C12" s="276">
        <v>75</v>
      </c>
      <c r="D12" s="276">
        <v>34.11</v>
      </c>
    </row>
    <row r="13" spans="2:4">
      <c r="B13" s="196" t="s">
        <v>929</v>
      </c>
      <c r="C13" s="177">
        <v>150</v>
      </c>
      <c r="D13" s="276">
        <v>12.57</v>
      </c>
    </row>
    <row r="14" spans="2:4">
      <c r="B14" s="196" t="s">
        <v>711</v>
      </c>
      <c r="C14" s="177">
        <v>29</v>
      </c>
      <c r="D14" s="276">
        <v>8.6999999999999993</v>
      </c>
    </row>
    <row r="15" spans="2:4">
      <c r="B15" s="285" t="s">
        <v>913</v>
      </c>
      <c r="C15" s="384">
        <v>200</v>
      </c>
      <c r="D15" s="285">
        <v>22.9</v>
      </c>
    </row>
    <row r="16" spans="2:4">
      <c r="B16" s="177" t="s">
        <v>561</v>
      </c>
      <c r="C16" s="177" t="s">
        <v>673</v>
      </c>
      <c r="D16" s="177">
        <v>2.09</v>
      </c>
    </row>
    <row r="17" spans="2:4">
      <c r="B17" s="311" t="s">
        <v>914</v>
      </c>
      <c r="C17" s="388"/>
      <c r="D17" s="311">
        <v>4.63</v>
      </c>
    </row>
    <row r="18" spans="2:4">
      <c r="B18" s="223" t="s">
        <v>760</v>
      </c>
      <c r="C18" s="206">
        <f>SUM(C12:C17)</f>
        <v>454</v>
      </c>
      <c r="D18" s="289">
        <f>SUM(D12:D17)</f>
        <v>85</v>
      </c>
    </row>
    <row r="20" spans="2:4">
      <c r="B20" s="240" t="s">
        <v>970</v>
      </c>
    </row>
    <row r="21" spans="2:4">
      <c r="B21" s="196" t="s">
        <v>630</v>
      </c>
      <c r="C21" s="276">
        <v>75</v>
      </c>
      <c r="D21" s="276">
        <v>34.11</v>
      </c>
    </row>
    <row r="22" spans="2:4">
      <c r="B22" s="196" t="s">
        <v>929</v>
      </c>
      <c r="C22" s="177">
        <v>150</v>
      </c>
      <c r="D22" s="276">
        <v>12.57</v>
      </c>
    </row>
    <row r="23" spans="2:4">
      <c r="B23" s="196" t="s">
        <v>711</v>
      </c>
      <c r="C23" s="177">
        <v>29</v>
      </c>
      <c r="D23" s="276">
        <v>8.6999999999999993</v>
      </c>
    </row>
    <row r="24" spans="2:4">
      <c r="B24" s="285" t="s">
        <v>913</v>
      </c>
      <c r="C24" s="384">
        <v>200</v>
      </c>
      <c r="D24" s="285">
        <v>22.9</v>
      </c>
    </row>
    <row r="25" spans="2:4">
      <c r="B25" s="177" t="s">
        <v>561</v>
      </c>
      <c r="C25" s="177" t="s">
        <v>673</v>
      </c>
      <c r="D25" s="177">
        <v>2.09</v>
      </c>
    </row>
    <row r="26" spans="2:4">
      <c r="B26" s="310" t="s">
        <v>971</v>
      </c>
      <c r="C26" s="420"/>
      <c r="D26" s="310">
        <v>4.63</v>
      </c>
    </row>
    <row r="27" spans="2:4">
      <c r="B27" s="182" t="s">
        <v>913</v>
      </c>
      <c r="C27" s="421">
        <v>200</v>
      </c>
      <c r="D27" s="182">
        <v>22.9</v>
      </c>
    </row>
    <row r="28" spans="2:4">
      <c r="B28" s="178" t="s">
        <v>674</v>
      </c>
      <c r="C28" s="177">
        <v>125</v>
      </c>
      <c r="D28" s="177">
        <v>18.760000000000002</v>
      </c>
    </row>
    <row r="29" spans="2:4">
      <c r="B29" s="178" t="s">
        <v>1003</v>
      </c>
      <c r="C29" s="177" t="s">
        <v>590</v>
      </c>
      <c r="D29" s="177">
        <v>43.34</v>
      </c>
    </row>
    <row r="30" spans="2:4">
      <c r="B30" s="100" t="s">
        <v>676</v>
      </c>
      <c r="C30" s="213"/>
      <c r="D30" s="100">
        <f>SUM(D21:D29)</f>
        <v>170</v>
      </c>
    </row>
    <row r="32" spans="2:4">
      <c r="B32" s="240" t="s">
        <v>941</v>
      </c>
    </row>
    <row r="33" spans="2:4">
      <c r="B33" s="196" t="s">
        <v>630</v>
      </c>
      <c r="C33" s="276">
        <v>75</v>
      </c>
      <c r="D33" s="276">
        <v>34.11</v>
      </c>
    </row>
    <row r="34" spans="2:4">
      <c r="B34" s="196" t="s">
        <v>929</v>
      </c>
      <c r="C34" s="177">
        <v>150</v>
      </c>
      <c r="D34" s="276">
        <v>12.57</v>
      </c>
    </row>
    <row r="35" spans="2:4">
      <c r="B35" s="196" t="s">
        <v>711</v>
      </c>
      <c r="C35" s="177">
        <v>28</v>
      </c>
      <c r="D35" s="276">
        <v>8.51</v>
      </c>
    </row>
    <row r="36" spans="2:4">
      <c r="B36" s="276" t="s">
        <v>913</v>
      </c>
      <c r="C36" s="275">
        <v>200</v>
      </c>
      <c r="D36" s="276">
        <v>22.9</v>
      </c>
    </row>
    <row r="37" spans="2:4">
      <c r="B37" s="276" t="s">
        <v>942</v>
      </c>
      <c r="C37" s="275" t="s">
        <v>943</v>
      </c>
      <c r="D37" s="276">
        <v>5.28</v>
      </c>
    </row>
    <row r="38" spans="2:4">
      <c r="B38" s="276" t="s">
        <v>914</v>
      </c>
      <c r="C38" s="275"/>
      <c r="D38" s="276">
        <v>4.63</v>
      </c>
    </row>
    <row r="39" spans="2:4">
      <c r="B39" s="223" t="s">
        <v>760</v>
      </c>
      <c r="C39" s="206">
        <f>SUM(C33:C38)</f>
        <v>453</v>
      </c>
      <c r="D39" s="289">
        <f>SUM(D33:D38)</f>
        <v>88</v>
      </c>
    </row>
    <row r="40" spans="2:4">
      <c r="B40" s="258"/>
      <c r="C40" s="382"/>
      <c r="D40" s="381"/>
    </row>
    <row r="41" spans="2:4">
      <c r="B41" s="240" t="s">
        <v>945</v>
      </c>
    </row>
    <row r="42" spans="2:4">
      <c r="B42" s="196" t="s">
        <v>630</v>
      </c>
      <c r="C42" s="276">
        <v>75</v>
      </c>
      <c r="D42" s="276">
        <v>34.11</v>
      </c>
    </row>
    <row r="43" spans="2:4">
      <c r="B43" s="196" t="s">
        <v>929</v>
      </c>
      <c r="C43" s="177">
        <v>150</v>
      </c>
      <c r="D43" s="276">
        <v>12.57</v>
      </c>
    </row>
    <row r="44" spans="2:4">
      <c r="B44" s="196" t="s">
        <v>711</v>
      </c>
      <c r="C44" s="177">
        <v>25</v>
      </c>
      <c r="D44" s="276">
        <v>7.41</v>
      </c>
    </row>
    <row r="45" spans="2:4">
      <c r="B45" s="276" t="s">
        <v>913</v>
      </c>
      <c r="C45" s="275">
        <v>200</v>
      </c>
      <c r="D45" s="276">
        <v>22.9</v>
      </c>
    </row>
    <row r="46" spans="2:4">
      <c r="B46" s="276" t="s">
        <v>942</v>
      </c>
      <c r="C46" s="275" t="s">
        <v>948</v>
      </c>
      <c r="D46" s="276">
        <v>8.3800000000000008</v>
      </c>
    </row>
    <row r="47" spans="2:4">
      <c r="B47" s="276" t="s">
        <v>914</v>
      </c>
      <c r="C47" s="275"/>
      <c r="D47" s="276">
        <v>4.63</v>
      </c>
    </row>
    <row r="48" spans="2:4">
      <c r="B48" s="223" t="s">
        <v>760</v>
      </c>
      <c r="C48" s="206">
        <f>SUM(C42:C47)</f>
        <v>450</v>
      </c>
      <c r="D48" s="289">
        <f>SUM(D42:D47)</f>
        <v>90</v>
      </c>
    </row>
    <row r="50" spans="2:4">
      <c r="B50" s="240" t="s">
        <v>950</v>
      </c>
    </row>
    <row r="51" spans="2:4">
      <c r="B51" s="196" t="s">
        <v>630</v>
      </c>
      <c r="C51" s="276">
        <v>75</v>
      </c>
      <c r="D51" s="276">
        <v>34.11</v>
      </c>
    </row>
    <row r="52" spans="2:4">
      <c r="B52" s="196" t="s">
        <v>929</v>
      </c>
      <c r="C52" s="177">
        <v>150</v>
      </c>
      <c r="D52" s="276">
        <v>12.57</v>
      </c>
    </row>
    <row r="53" spans="2:4">
      <c r="B53" s="196" t="s">
        <v>711</v>
      </c>
      <c r="C53" s="177">
        <v>27</v>
      </c>
      <c r="D53" s="276">
        <v>8.0299999999999994</v>
      </c>
    </row>
    <row r="54" spans="2:4">
      <c r="B54" s="276" t="s">
        <v>914</v>
      </c>
      <c r="C54" s="275"/>
      <c r="D54" s="276">
        <v>4.63</v>
      </c>
    </row>
    <row r="55" spans="2:4">
      <c r="B55" s="276" t="s">
        <v>913</v>
      </c>
      <c r="C55" s="275">
        <v>200</v>
      </c>
      <c r="D55" s="276">
        <v>22.9</v>
      </c>
    </row>
    <row r="56" spans="2:4">
      <c r="B56" s="177" t="s">
        <v>1004</v>
      </c>
      <c r="C56" s="277">
        <v>100</v>
      </c>
      <c r="D56" s="177">
        <v>19.86</v>
      </c>
    </row>
    <row r="57" spans="2:4">
      <c r="B57" s="177" t="s">
        <v>913</v>
      </c>
      <c r="C57" s="277">
        <v>200</v>
      </c>
      <c r="D57" s="177">
        <v>22.9</v>
      </c>
    </row>
    <row r="58" spans="2:4">
      <c r="B58" s="223" t="s">
        <v>760</v>
      </c>
      <c r="C58" s="275"/>
      <c r="D58" s="161">
        <f>SUM(D51:D57)</f>
        <v>125</v>
      </c>
    </row>
    <row r="60" spans="2:4">
      <c r="B60" s="769" t="s">
        <v>1005</v>
      </c>
      <c r="C60" s="769" t="s">
        <v>973</v>
      </c>
      <c r="D60" s="769"/>
    </row>
  </sheetData>
  <mergeCells count="2">
    <mergeCell ref="B60:D60"/>
    <mergeCell ref="B2:D2"/>
  </mergeCells>
  <pageMargins left="0.70866141732283472" right="0.70866141732283472" top="0" bottom="0" header="0.51181102362204722" footer="0.51181102362204722"/>
  <pageSetup paperSize="9" scale="87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7"/>
  <sheetViews>
    <sheetView topLeftCell="A13" zoomScaleNormal="100" workbookViewId="0">
      <selection activeCell="B56" sqref="B56"/>
    </sheetView>
  </sheetViews>
  <sheetFormatPr defaultColWidth="8.7109375" defaultRowHeight="15"/>
  <cols>
    <col min="1" max="1" width="14.140625" style="423" customWidth="1"/>
    <col min="2" max="2" width="31.28515625" style="423" customWidth="1"/>
    <col min="3" max="3" width="12.42578125" style="423" customWidth="1"/>
    <col min="4" max="4" width="12.7109375" style="423" customWidth="1"/>
    <col min="5" max="16384" width="8.7109375" style="423"/>
  </cols>
  <sheetData>
    <row r="1" spans="2:4">
      <c r="B1" s="424" t="s">
        <v>965</v>
      </c>
    </row>
    <row r="2" spans="2:4">
      <c r="B2" s="424"/>
    </row>
    <row r="3" spans="2:4">
      <c r="B3" s="424"/>
      <c r="C3" s="423" t="s">
        <v>966</v>
      </c>
    </row>
    <row r="4" spans="2:4">
      <c r="B4" s="424"/>
      <c r="C4" s="423" t="s">
        <v>967</v>
      </c>
    </row>
    <row r="5" spans="2:4">
      <c r="B5" s="424"/>
      <c r="C5" s="425"/>
      <c r="D5" s="423" t="s">
        <v>968</v>
      </c>
    </row>
    <row r="6" spans="2:4">
      <c r="B6" s="424"/>
    </row>
    <row r="7" spans="2:4">
      <c r="B7" s="772">
        <v>45552</v>
      </c>
      <c r="C7" s="772"/>
      <c r="D7" s="772"/>
    </row>
    <row r="8" spans="2:4">
      <c r="B8" s="426"/>
      <c r="C8" s="426"/>
      <c r="D8" s="426"/>
    </row>
    <row r="9" spans="2:4">
      <c r="B9" s="422" t="s">
        <v>974</v>
      </c>
    </row>
    <row r="10" spans="2:4">
      <c r="B10" s="427" t="s">
        <v>926</v>
      </c>
      <c r="C10" s="773" t="s">
        <v>927</v>
      </c>
      <c r="D10" s="428">
        <v>26.29</v>
      </c>
    </row>
    <row r="11" spans="2:4">
      <c r="B11" s="427" t="s">
        <v>490</v>
      </c>
      <c r="C11" s="773"/>
      <c r="D11" s="428">
        <v>12</v>
      </c>
    </row>
    <row r="12" spans="2:4">
      <c r="B12" s="427" t="s">
        <v>63</v>
      </c>
      <c r="C12" s="429">
        <v>200</v>
      </c>
      <c r="D12" s="428">
        <v>22.9</v>
      </c>
    </row>
    <row r="13" spans="2:4">
      <c r="B13" s="427" t="s">
        <v>891</v>
      </c>
      <c r="C13" s="429"/>
      <c r="D13" s="428">
        <v>3.73</v>
      </c>
    </row>
    <row r="14" spans="2:4">
      <c r="B14" s="427" t="s">
        <v>792</v>
      </c>
      <c r="C14" s="430" t="s">
        <v>932</v>
      </c>
      <c r="D14" s="428">
        <v>20.079999999999998</v>
      </c>
    </row>
    <row r="15" spans="2:4">
      <c r="B15" s="431" t="s">
        <v>760</v>
      </c>
      <c r="C15" s="432">
        <v>567</v>
      </c>
      <c r="D15" s="433">
        <f>SUM(D10:D14)</f>
        <v>85</v>
      </c>
    </row>
    <row r="16" spans="2:4">
      <c r="B16" s="434"/>
      <c r="C16" s="435"/>
      <c r="D16" s="422"/>
    </row>
    <row r="17" spans="2:4">
      <c r="B17" s="434"/>
      <c r="C17" s="435"/>
      <c r="D17" s="422"/>
    </row>
    <row r="18" spans="2:4">
      <c r="B18" s="422" t="s">
        <v>975</v>
      </c>
    </row>
    <row r="19" spans="2:4">
      <c r="B19" s="427" t="s">
        <v>926</v>
      </c>
      <c r="C19" s="773" t="s">
        <v>927</v>
      </c>
      <c r="D19" s="428">
        <v>26.29</v>
      </c>
    </row>
    <row r="20" spans="2:4">
      <c r="B20" s="427" t="s">
        <v>490</v>
      </c>
      <c r="C20" s="773"/>
      <c r="D20" s="436">
        <v>12</v>
      </c>
    </row>
    <row r="21" spans="2:4">
      <c r="B21" s="427" t="s">
        <v>63</v>
      </c>
      <c r="C21" s="429">
        <v>200</v>
      </c>
      <c r="D21" s="428">
        <v>22.9</v>
      </c>
    </row>
    <row r="22" spans="2:4">
      <c r="B22" s="427" t="s">
        <v>891</v>
      </c>
      <c r="C22" s="429"/>
      <c r="D22" s="428">
        <v>3.73</v>
      </c>
    </row>
    <row r="23" spans="2:4">
      <c r="B23" s="428" t="s">
        <v>63</v>
      </c>
      <c r="C23" s="430">
        <v>200</v>
      </c>
      <c r="D23" s="428">
        <v>22.9</v>
      </c>
    </row>
    <row r="24" spans="2:4">
      <c r="B24" s="177" t="s">
        <v>976</v>
      </c>
      <c r="C24" s="430" t="s">
        <v>977</v>
      </c>
      <c r="D24" s="428">
        <v>41.5</v>
      </c>
    </row>
    <row r="25" spans="2:4">
      <c r="B25" s="428" t="s">
        <v>792</v>
      </c>
      <c r="C25" s="430" t="s">
        <v>978</v>
      </c>
      <c r="D25" s="428">
        <f>20.08+20.6</f>
        <v>40.68</v>
      </c>
    </row>
    <row r="26" spans="2:4">
      <c r="B26" s="431" t="s">
        <v>760</v>
      </c>
      <c r="C26" s="432">
        <v>567</v>
      </c>
      <c r="D26" s="433">
        <f>SUM(D19:D25)</f>
        <v>170</v>
      </c>
    </row>
    <row r="29" spans="2:4">
      <c r="B29" s="422" t="s">
        <v>941</v>
      </c>
    </row>
    <row r="30" spans="2:4">
      <c r="B30" s="427" t="s">
        <v>799</v>
      </c>
      <c r="C30" s="437" t="s">
        <v>443</v>
      </c>
      <c r="D30" s="438">
        <v>39.44</v>
      </c>
    </row>
    <row r="31" spans="2:4">
      <c r="B31" s="427" t="s">
        <v>490</v>
      </c>
      <c r="C31" s="439"/>
      <c r="D31" s="428">
        <v>7.82</v>
      </c>
    </row>
    <row r="32" spans="2:4">
      <c r="B32" s="427" t="s">
        <v>63</v>
      </c>
      <c r="C32" s="440">
        <v>200</v>
      </c>
      <c r="D32" s="428">
        <v>22.9</v>
      </c>
    </row>
    <row r="33" spans="2:4">
      <c r="B33" s="427" t="s">
        <v>891</v>
      </c>
      <c r="C33" s="440"/>
      <c r="D33" s="428">
        <v>3.73</v>
      </c>
    </row>
    <row r="34" spans="2:4">
      <c r="B34" s="427" t="s">
        <v>972</v>
      </c>
      <c r="C34" s="428">
        <v>30</v>
      </c>
      <c r="D34" s="428">
        <v>14.11</v>
      </c>
    </row>
    <row r="35" spans="2:4">
      <c r="B35" s="431" t="s">
        <v>760</v>
      </c>
      <c r="C35" s="441">
        <v>567</v>
      </c>
      <c r="D35" s="431">
        <f>SUM(D30:D34)</f>
        <v>88</v>
      </c>
    </row>
    <row r="38" spans="2:4">
      <c r="B38" s="422" t="s">
        <v>946</v>
      </c>
    </row>
    <row r="39" spans="2:4">
      <c r="B39" s="427" t="s">
        <v>979</v>
      </c>
      <c r="C39" s="437" t="s">
        <v>443</v>
      </c>
      <c r="D39" s="438">
        <v>39.44</v>
      </c>
    </row>
    <row r="40" spans="2:4">
      <c r="B40" s="427" t="s">
        <v>490</v>
      </c>
      <c r="C40" s="439"/>
      <c r="D40" s="428">
        <v>8</v>
      </c>
    </row>
    <row r="41" spans="2:4">
      <c r="B41" s="427" t="s">
        <v>63</v>
      </c>
      <c r="C41" s="440">
        <v>200</v>
      </c>
      <c r="D41" s="428">
        <v>22.9</v>
      </c>
    </row>
    <row r="42" spans="2:4">
      <c r="B42" s="427" t="s">
        <v>891</v>
      </c>
      <c r="C42" s="440"/>
      <c r="D42" s="428">
        <v>3.73</v>
      </c>
    </row>
    <row r="43" spans="2:4">
      <c r="B43" s="427" t="s">
        <v>792</v>
      </c>
      <c r="C43" s="428" t="s">
        <v>949</v>
      </c>
      <c r="D43" s="428">
        <v>15.93</v>
      </c>
    </row>
    <row r="44" spans="2:4">
      <c r="B44" s="431" t="s">
        <v>760</v>
      </c>
      <c r="C44" s="441"/>
      <c r="D44" s="431">
        <f>SUM(D39:D43)</f>
        <v>90</v>
      </c>
    </row>
    <row r="47" spans="2:4">
      <c r="B47" s="422" t="s">
        <v>951</v>
      </c>
    </row>
    <row r="48" spans="2:4">
      <c r="B48" s="427" t="s">
        <v>979</v>
      </c>
      <c r="C48" s="437" t="s">
        <v>443</v>
      </c>
      <c r="D48" s="438">
        <v>39.44</v>
      </c>
    </row>
    <row r="49" spans="2:4">
      <c r="B49" s="427" t="s">
        <v>490</v>
      </c>
      <c r="C49" s="439"/>
      <c r="D49" s="428">
        <v>7.82</v>
      </c>
    </row>
    <row r="50" spans="2:4">
      <c r="B50" s="427" t="s">
        <v>63</v>
      </c>
      <c r="C50" s="440">
        <v>200</v>
      </c>
      <c r="D50" s="428">
        <v>22.9</v>
      </c>
    </row>
    <row r="51" spans="2:4">
      <c r="B51" s="427" t="s">
        <v>891</v>
      </c>
      <c r="C51" s="440"/>
      <c r="D51" s="428">
        <v>3.73</v>
      </c>
    </row>
    <row r="52" spans="2:4">
      <c r="B52" s="428" t="s">
        <v>892</v>
      </c>
      <c r="C52" s="442" t="s">
        <v>893</v>
      </c>
      <c r="D52" s="428">
        <v>29.7</v>
      </c>
    </row>
    <row r="53" spans="2:4">
      <c r="B53" s="428" t="s">
        <v>980</v>
      </c>
      <c r="C53" s="428" t="s">
        <v>895</v>
      </c>
      <c r="D53" s="428">
        <v>21.41</v>
      </c>
    </row>
    <row r="54" spans="2:4">
      <c r="B54" s="431" t="s">
        <v>760</v>
      </c>
      <c r="C54" s="441">
        <v>567</v>
      </c>
      <c r="D54" s="431">
        <f>SUM(D48:D53)</f>
        <v>125</v>
      </c>
    </row>
    <row r="57" spans="2:4">
      <c r="B57" s="769" t="s">
        <v>981</v>
      </c>
      <c r="C57" s="769" t="s">
        <v>973</v>
      </c>
      <c r="D57" s="769"/>
    </row>
  </sheetData>
  <mergeCells count="4">
    <mergeCell ref="B7:D7"/>
    <mergeCell ref="C10:C11"/>
    <mergeCell ref="C19:C20"/>
    <mergeCell ref="B57:D57"/>
  </mergeCells>
  <pageMargins left="0.7" right="0.7" top="0.75" bottom="0.75" header="0.511811023622047" footer="0.511811023622047"/>
  <pageSetup paperSize="9" scale="9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7"/>
  <sheetViews>
    <sheetView zoomScaleNormal="100" workbookViewId="0">
      <selection activeCell="B57" sqref="B57:D57"/>
    </sheetView>
  </sheetViews>
  <sheetFormatPr defaultColWidth="8.7109375" defaultRowHeight="15"/>
  <cols>
    <col min="2" max="2" width="26.42578125" customWidth="1"/>
    <col min="3" max="3" width="14.42578125" customWidth="1"/>
    <col min="4" max="4" width="17.28515625" customWidth="1"/>
  </cols>
  <sheetData>
    <row r="1" spans="2:4">
      <c r="B1" s="424" t="s">
        <v>965</v>
      </c>
      <c r="C1" s="423"/>
      <c r="D1" s="423"/>
    </row>
    <row r="2" spans="2:4">
      <c r="B2" s="424"/>
      <c r="C2" s="423"/>
      <c r="D2" s="423"/>
    </row>
    <row r="3" spans="2:4">
      <c r="B3" s="424"/>
      <c r="C3" s="423" t="s">
        <v>966</v>
      </c>
      <c r="D3" s="423"/>
    </row>
    <row r="4" spans="2:4">
      <c r="B4" s="424"/>
      <c r="C4" s="423" t="s">
        <v>967</v>
      </c>
      <c r="D4" s="423"/>
    </row>
    <row r="5" spans="2:4">
      <c r="B5" s="424"/>
      <c r="C5" s="425"/>
      <c r="D5" s="423" t="s">
        <v>968</v>
      </c>
    </row>
    <row r="7" spans="2:4">
      <c r="B7" s="443">
        <v>45554</v>
      </c>
    </row>
    <row r="8" spans="2:4">
      <c r="B8" s="240"/>
    </row>
    <row r="9" spans="2:4">
      <c r="B9" s="240" t="s">
        <v>974</v>
      </c>
    </row>
    <row r="10" spans="2:4">
      <c r="B10" s="276" t="s">
        <v>487</v>
      </c>
      <c r="C10" s="737" t="s">
        <v>898</v>
      </c>
      <c r="D10" s="196">
        <v>48.85</v>
      </c>
    </row>
    <row r="11" spans="2:4">
      <c r="B11" s="276" t="s">
        <v>982</v>
      </c>
      <c r="C11" s="737"/>
      <c r="D11" s="196">
        <v>9.52</v>
      </c>
    </row>
    <row r="12" spans="2:4" ht="16.5" customHeight="1">
      <c r="B12" s="297" t="s">
        <v>63</v>
      </c>
      <c r="C12" s="284">
        <v>200</v>
      </c>
      <c r="D12" s="311">
        <v>22.9</v>
      </c>
    </row>
    <row r="13" spans="2:4">
      <c r="B13" s="276" t="s">
        <v>891</v>
      </c>
      <c r="C13" s="275"/>
      <c r="D13" s="177">
        <v>3.73</v>
      </c>
    </row>
    <row r="14" spans="2:4">
      <c r="B14" s="161" t="s">
        <v>760</v>
      </c>
      <c r="C14" s="262">
        <v>506</v>
      </c>
      <c r="D14" s="292">
        <f>SUM(D10:D13)</f>
        <v>85.000000000000014</v>
      </c>
    </row>
    <row r="18" spans="2:4">
      <c r="B18" s="240" t="s">
        <v>983</v>
      </c>
    </row>
    <row r="19" spans="2:4">
      <c r="B19" s="276" t="s">
        <v>487</v>
      </c>
      <c r="C19" s="389" t="s">
        <v>898</v>
      </c>
      <c r="D19" s="196">
        <v>48.85</v>
      </c>
    </row>
    <row r="20" spans="2:4">
      <c r="B20" s="276" t="s">
        <v>899</v>
      </c>
      <c r="C20" s="390"/>
      <c r="D20" s="196">
        <v>9.52</v>
      </c>
    </row>
    <row r="21" spans="2:4" ht="18" customHeight="1">
      <c r="B21" s="297" t="s">
        <v>63</v>
      </c>
      <c r="C21" s="284">
        <v>200</v>
      </c>
      <c r="D21" s="311">
        <v>22.9</v>
      </c>
    </row>
    <row r="22" spans="2:4" ht="15" customHeight="1">
      <c r="B22" s="283" t="s">
        <v>792</v>
      </c>
      <c r="C22" s="284" t="s">
        <v>901</v>
      </c>
      <c r="D22" s="310">
        <v>32.729999999999997</v>
      </c>
    </row>
    <row r="23" spans="2:4" ht="18" customHeight="1">
      <c r="B23" s="283" t="s">
        <v>935</v>
      </c>
      <c r="C23" s="284">
        <v>100</v>
      </c>
      <c r="D23" s="310">
        <v>29.37</v>
      </c>
    </row>
    <row r="24" spans="2:4" ht="17.25" customHeight="1">
      <c r="B24" s="283" t="s">
        <v>63</v>
      </c>
      <c r="C24" s="284">
        <v>200</v>
      </c>
      <c r="D24" s="310">
        <v>22.9</v>
      </c>
    </row>
    <row r="25" spans="2:4">
      <c r="B25" s="276" t="s">
        <v>891</v>
      </c>
      <c r="C25" s="275"/>
      <c r="D25" s="177">
        <v>3.73</v>
      </c>
    </row>
    <row r="26" spans="2:4">
      <c r="B26" s="161" t="s">
        <v>760</v>
      </c>
      <c r="C26" s="262">
        <v>506</v>
      </c>
      <c r="D26" s="292">
        <f>SUM(D19:D25)</f>
        <v>170</v>
      </c>
    </row>
    <row r="29" spans="2:4">
      <c r="B29" s="240" t="s">
        <v>941</v>
      </c>
    </row>
    <row r="30" spans="2:4">
      <c r="B30" s="276" t="s">
        <v>487</v>
      </c>
      <c r="C30" s="737" t="s">
        <v>904</v>
      </c>
      <c r="D30" s="196">
        <v>48.85</v>
      </c>
    </row>
    <row r="31" spans="2:4">
      <c r="B31" s="276" t="s">
        <v>905</v>
      </c>
      <c r="C31" s="737"/>
      <c r="D31" s="196">
        <v>12.52</v>
      </c>
    </row>
    <row r="32" spans="2:4" ht="17.25" customHeight="1">
      <c r="B32" s="297" t="s">
        <v>63</v>
      </c>
      <c r="C32" s="284">
        <v>200</v>
      </c>
      <c r="D32" s="311">
        <v>22.9</v>
      </c>
    </row>
    <row r="33" spans="2:4">
      <c r="B33" s="276" t="s">
        <v>891</v>
      </c>
      <c r="C33" s="275"/>
      <c r="D33" s="177">
        <v>3.73</v>
      </c>
    </row>
    <row r="34" spans="2:4">
      <c r="B34" s="161" t="s">
        <v>760</v>
      </c>
      <c r="C34" s="262">
        <v>506</v>
      </c>
      <c r="D34" s="292">
        <f>SUM(D30:D33)</f>
        <v>88.000000000000014</v>
      </c>
    </row>
    <row r="38" spans="2:4">
      <c r="B38" s="240" t="s">
        <v>906</v>
      </c>
    </row>
    <row r="39" spans="2:4">
      <c r="B39" s="276" t="s">
        <v>487</v>
      </c>
      <c r="C39" s="389" t="s">
        <v>907</v>
      </c>
      <c r="D39" s="196">
        <v>52.17</v>
      </c>
    </row>
    <row r="40" spans="2:4">
      <c r="B40" s="276" t="s">
        <v>905</v>
      </c>
      <c r="C40" s="390"/>
      <c r="D40" s="196">
        <v>11.2</v>
      </c>
    </row>
    <row r="41" spans="2:4" ht="15.75" customHeight="1">
      <c r="B41" s="297" t="s">
        <v>63</v>
      </c>
      <c r="C41" s="284">
        <v>200</v>
      </c>
      <c r="D41" s="276">
        <v>22.9</v>
      </c>
    </row>
    <row r="42" spans="2:4">
      <c r="B42" s="276" t="s">
        <v>891</v>
      </c>
      <c r="C42" s="275"/>
      <c r="D42" s="177">
        <v>3.73</v>
      </c>
    </row>
    <row r="43" spans="2:4">
      <c r="B43" s="161" t="s">
        <v>760</v>
      </c>
      <c r="C43" s="262">
        <v>506</v>
      </c>
      <c r="D43" s="292">
        <f>SUM(D39:D42)</f>
        <v>90.000000000000014</v>
      </c>
    </row>
    <row r="47" spans="2:4">
      <c r="B47" s="240" t="s">
        <v>950</v>
      </c>
    </row>
    <row r="48" spans="2:4">
      <c r="B48" s="276" t="s">
        <v>487</v>
      </c>
      <c r="C48" s="389" t="s">
        <v>904</v>
      </c>
      <c r="D48" s="196">
        <v>48.85</v>
      </c>
    </row>
    <row r="49" spans="2:4">
      <c r="B49" s="276" t="s">
        <v>905</v>
      </c>
      <c r="C49" s="390"/>
      <c r="D49" s="196">
        <v>12.52</v>
      </c>
    </row>
    <row r="50" spans="2:4" ht="17.25" customHeight="1">
      <c r="B50" s="297" t="s">
        <v>63</v>
      </c>
      <c r="C50" s="284">
        <v>200</v>
      </c>
      <c r="D50" s="311">
        <v>22.9</v>
      </c>
    </row>
    <row r="51" spans="2:4">
      <c r="B51" s="177" t="s">
        <v>891</v>
      </c>
      <c r="C51" s="277"/>
      <c r="D51" s="177">
        <v>3.73</v>
      </c>
    </row>
    <row r="52" spans="2:4">
      <c r="B52" s="177" t="s">
        <v>944</v>
      </c>
      <c r="C52" s="277">
        <v>45</v>
      </c>
      <c r="D52" s="177">
        <v>20.56</v>
      </c>
    </row>
    <row r="53" spans="2:4">
      <c r="B53" s="177" t="s">
        <v>792</v>
      </c>
      <c r="C53" s="277">
        <v>100</v>
      </c>
      <c r="D53" s="177">
        <v>16.440000000000001</v>
      </c>
    </row>
    <row r="54" spans="2:4">
      <c r="B54" s="161" t="s">
        <v>760</v>
      </c>
      <c r="C54" s="262">
        <v>506</v>
      </c>
      <c r="D54" s="292">
        <f>SUM(D48:D53)</f>
        <v>125.00000000000001</v>
      </c>
    </row>
    <row r="56" spans="2:4">
      <c r="B56" s="423"/>
      <c r="C56" s="423"/>
      <c r="D56" s="423"/>
    </row>
    <row r="57" spans="2:4">
      <c r="B57" s="769" t="s">
        <v>981</v>
      </c>
      <c r="C57" s="769" t="s">
        <v>973</v>
      </c>
      <c r="D57" s="769"/>
    </row>
  </sheetData>
  <mergeCells count="3">
    <mergeCell ref="C10:C11"/>
    <mergeCell ref="C30:C31"/>
    <mergeCell ref="B57:D57"/>
  </mergeCells>
  <pageMargins left="0.7" right="0.7" top="0.75" bottom="0.75" header="0.511811023622047" footer="0.511811023622047"/>
  <pageSetup paperSize="9" scale="87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4"/>
  <sheetViews>
    <sheetView zoomScaleNormal="100" workbookViewId="0">
      <selection activeCell="E54" sqref="B1:E54"/>
    </sheetView>
  </sheetViews>
  <sheetFormatPr defaultColWidth="8.7109375" defaultRowHeight="15"/>
  <cols>
    <col min="2" max="2" width="30.140625" customWidth="1"/>
    <col min="3" max="3" width="10.140625" customWidth="1"/>
    <col min="4" max="4" width="13" customWidth="1"/>
  </cols>
  <sheetData>
    <row r="1" spans="2:4">
      <c r="B1" s="424" t="s">
        <v>965</v>
      </c>
      <c r="C1" s="423"/>
      <c r="D1" s="423"/>
    </row>
    <row r="2" spans="2:4">
      <c r="B2" s="424"/>
      <c r="C2" s="423"/>
      <c r="D2" s="423"/>
    </row>
    <row r="3" spans="2:4">
      <c r="B3" s="424"/>
      <c r="C3" s="423" t="s">
        <v>966</v>
      </c>
      <c r="D3" s="423"/>
    </row>
    <row r="4" spans="2:4">
      <c r="B4" s="424"/>
      <c r="C4" s="423" t="s">
        <v>967</v>
      </c>
      <c r="D4" s="423"/>
    </row>
    <row r="5" spans="2:4">
      <c r="B5" s="424"/>
      <c r="C5" s="425"/>
      <c r="D5" s="423" t="s">
        <v>968</v>
      </c>
    </row>
    <row r="6" spans="2:4">
      <c r="B6" s="140" t="s">
        <v>994</v>
      </c>
    </row>
    <row r="7" spans="2:4">
      <c r="B7" s="448">
        <v>45560</v>
      </c>
    </row>
    <row r="8" spans="2:4">
      <c r="B8" s="443"/>
    </row>
    <row r="9" spans="2:4">
      <c r="B9" s="196" t="s">
        <v>911</v>
      </c>
      <c r="C9" s="276">
        <v>68</v>
      </c>
      <c r="D9" s="276">
        <v>36.04</v>
      </c>
    </row>
    <row r="10" spans="2:4">
      <c r="B10" s="196" t="s">
        <v>912</v>
      </c>
      <c r="C10" s="177">
        <v>150</v>
      </c>
      <c r="D10" s="276">
        <v>15.24</v>
      </c>
    </row>
    <row r="11" spans="2:4">
      <c r="B11" s="196" t="s">
        <v>711</v>
      </c>
      <c r="C11" s="177">
        <v>21</v>
      </c>
      <c r="D11" s="276">
        <v>6.19</v>
      </c>
    </row>
    <row r="12" spans="2:4">
      <c r="B12" s="276" t="s">
        <v>913</v>
      </c>
      <c r="C12" s="275">
        <v>200</v>
      </c>
      <c r="D12" s="276">
        <v>22.9</v>
      </c>
    </row>
    <row r="13" spans="2:4">
      <c r="B13" s="276" t="s">
        <v>914</v>
      </c>
      <c r="C13" s="275"/>
      <c r="D13" s="276">
        <v>4.63</v>
      </c>
    </row>
    <row r="14" spans="2:4">
      <c r="B14" s="223" t="s">
        <v>760</v>
      </c>
      <c r="C14" s="206">
        <f>SUM(C9:C13)</f>
        <v>439</v>
      </c>
      <c r="D14" s="289">
        <f>SUM(D9:D13)</f>
        <v>85</v>
      </c>
    </row>
    <row r="16" spans="2:4">
      <c r="B16" s="240" t="s">
        <v>900</v>
      </c>
    </row>
    <row r="17" spans="2:4">
      <c r="B17" s="196" t="s">
        <v>911</v>
      </c>
      <c r="C17" s="276">
        <v>68</v>
      </c>
      <c r="D17" s="276">
        <v>36.06</v>
      </c>
    </row>
    <row r="18" spans="2:4">
      <c r="B18" s="196" t="s">
        <v>912</v>
      </c>
      <c r="C18" s="177">
        <v>150</v>
      </c>
      <c r="D18" s="276">
        <v>15.24</v>
      </c>
    </row>
    <row r="19" spans="2:4">
      <c r="B19" s="196" t="s">
        <v>711</v>
      </c>
      <c r="C19" s="177">
        <v>27</v>
      </c>
      <c r="D19" s="276">
        <v>7.92</v>
      </c>
    </row>
    <row r="20" spans="2:4">
      <c r="B20" s="276" t="s">
        <v>913</v>
      </c>
      <c r="C20" s="275">
        <v>200</v>
      </c>
      <c r="D20" s="276">
        <v>22.9</v>
      </c>
    </row>
    <row r="21" spans="2:4">
      <c r="B21" s="276" t="s">
        <v>914</v>
      </c>
      <c r="C21" s="275"/>
      <c r="D21" s="276">
        <v>4.63</v>
      </c>
    </row>
    <row r="22" spans="2:4">
      <c r="B22" s="177" t="s">
        <v>991</v>
      </c>
      <c r="C22" s="275" t="s">
        <v>590</v>
      </c>
      <c r="D22" s="276">
        <v>15.9</v>
      </c>
    </row>
    <row r="23" spans="2:4">
      <c r="B23" s="276" t="s">
        <v>992</v>
      </c>
      <c r="C23" s="275">
        <v>70</v>
      </c>
      <c r="D23" s="276">
        <v>32.450000000000003</v>
      </c>
    </row>
    <row r="24" spans="2:4">
      <c r="B24" s="276" t="s">
        <v>980</v>
      </c>
      <c r="C24" s="275">
        <v>100</v>
      </c>
      <c r="D24" s="276">
        <v>12</v>
      </c>
    </row>
    <row r="25" spans="2:4">
      <c r="B25" s="276" t="s">
        <v>913</v>
      </c>
      <c r="C25" s="275">
        <v>200</v>
      </c>
      <c r="D25" s="276">
        <v>22.9</v>
      </c>
    </row>
    <row r="26" spans="2:4">
      <c r="B26" s="223" t="s">
        <v>760</v>
      </c>
      <c r="C26" s="206">
        <f>SUM(C17:C25)</f>
        <v>815</v>
      </c>
      <c r="D26" s="289">
        <f>SUM(D17:D25)</f>
        <v>170.00000000000003</v>
      </c>
    </row>
    <row r="28" spans="2:4">
      <c r="B28" s="240" t="s">
        <v>941</v>
      </c>
    </row>
    <row r="29" spans="2:4">
      <c r="B29" s="196" t="s">
        <v>911</v>
      </c>
      <c r="C29" s="276">
        <v>68</v>
      </c>
      <c r="D29" s="276">
        <v>36.04</v>
      </c>
    </row>
    <row r="30" spans="2:4">
      <c r="B30" s="196" t="s">
        <v>912</v>
      </c>
      <c r="C30" s="177">
        <v>150</v>
      </c>
      <c r="D30" s="276">
        <v>15.24</v>
      </c>
    </row>
    <row r="31" spans="2:4">
      <c r="B31" s="196" t="s">
        <v>711</v>
      </c>
      <c r="C31" s="177">
        <v>31</v>
      </c>
      <c r="D31" s="276">
        <v>9.19</v>
      </c>
    </row>
    <row r="32" spans="2:4">
      <c r="B32" s="276" t="s">
        <v>913</v>
      </c>
      <c r="C32" s="275">
        <v>200</v>
      </c>
      <c r="D32" s="276">
        <v>22.9</v>
      </c>
    </row>
    <row r="33" spans="2:4">
      <c r="B33" s="276" t="s">
        <v>914</v>
      </c>
      <c r="C33" s="275"/>
      <c r="D33" s="276">
        <v>4.63</v>
      </c>
    </row>
    <row r="34" spans="2:4">
      <c r="B34" s="223" t="s">
        <v>760</v>
      </c>
      <c r="C34" s="206">
        <f>SUM(C29:C33)</f>
        <v>449</v>
      </c>
      <c r="D34" s="289">
        <v>88</v>
      </c>
    </row>
    <row r="36" spans="2:4">
      <c r="B36" s="240" t="s">
        <v>947</v>
      </c>
    </row>
    <row r="37" spans="2:4">
      <c r="B37" s="196" t="s">
        <v>911</v>
      </c>
      <c r="C37" s="276">
        <v>68</v>
      </c>
      <c r="D37" s="276">
        <v>36.04</v>
      </c>
    </row>
    <row r="38" spans="2:4">
      <c r="B38" s="196" t="s">
        <v>912</v>
      </c>
      <c r="C38" s="177">
        <v>150</v>
      </c>
      <c r="D38" s="276">
        <v>15.24</v>
      </c>
    </row>
    <row r="39" spans="2:4">
      <c r="B39" s="196" t="s">
        <v>711</v>
      </c>
      <c r="C39" s="177">
        <v>37</v>
      </c>
      <c r="D39" s="276">
        <v>11.19</v>
      </c>
    </row>
    <row r="40" spans="2:4">
      <c r="B40" s="276" t="s">
        <v>913</v>
      </c>
      <c r="C40" s="275">
        <v>200</v>
      </c>
      <c r="D40" s="276">
        <v>22.9</v>
      </c>
    </row>
    <row r="41" spans="2:4">
      <c r="B41" s="276" t="s">
        <v>914</v>
      </c>
      <c r="C41" s="275"/>
      <c r="D41" s="276">
        <v>4.63</v>
      </c>
    </row>
    <row r="42" spans="2:4">
      <c r="B42" s="223" t="s">
        <v>760</v>
      </c>
      <c r="C42" s="206">
        <f>SUM(C37:C41)</f>
        <v>455</v>
      </c>
      <c r="D42" s="289">
        <f>SUM(D37:D41)</f>
        <v>90</v>
      </c>
    </row>
    <row r="44" spans="2:4">
      <c r="B44" s="240" t="s">
        <v>952</v>
      </c>
    </row>
    <row r="45" spans="2:4">
      <c r="B45" s="196" t="s">
        <v>911</v>
      </c>
      <c r="C45" s="276">
        <v>68</v>
      </c>
      <c r="D45" s="276">
        <v>36.04</v>
      </c>
    </row>
    <row r="46" spans="2:4">
      <c r="B46" s="196" t="s">
        <v>912</v>
      </c>
      <c r="C46" s="177">
        <v>150</v>
      </c>
      <c r="D46" s="276">
        <v>15.24</v>
      </c>
    </row>
    <row r="47" spans="2:4">
      <c r="B47" s="196" t="s">
        <v>711</v>
      </c>
      <c r="C47" s="177">
        <v>20</v>
      </c>
      <c r="D47" s="276">
        <v>6.08</v>
      </c>
    </row>
    <row r="48" spans="2:4">
      <c r="B48" s="276" t="s">
        <v>913</v>
      </c>
      <c r="C48" s="275">
        <v>200</v>
      </c>
      <c r="D48" s="276">
        <v>22.9</v>
      </c>
    </row>
    <row r="49" spans="2:4">
      <c r="B49" s="276" t="s">
        <v>914</v>
      </c>
      <c r="C49" s="275"/>
      <c r="D49" s="276">
        <v>4.63</v>
      </c>
    </row>
    <row r="50" spans="2:4">
      <c r="B50" s="276" t="s">
        <v>988</v>
      </c>
      <c r="C50" s="275">
        <v>64</v>
      </c>
      <c r="D50" s="276">
        <v>7.66</v>
      </c>
    </row>
    <row r="51" spans="2:4">
      <c r="B51" s="276" t="s">
        <v>992</v>
      </c>
      <c r="C51" s="275">
        <v>70</v>
      </c>
      <c r="D51" s="276">
        <v>32.450000000000003</v>
      </c>
    </row>
    <row r="52" spans="2:4">
      <c r="B52" s="223" t="s">
        <v>760</v>
      </c>
      <c r="C52" s="275"/>
      <c r="D52" s="161">
        <f>SUM(D45:D51)</f>
        <v>124.99999999999999</v>
      </c>
    </row>
    <row r="54" spans="2:4">
      <c r="B54" s="769" t="s">
        <v>993</v>
      </c>
      <c r="C54" s="769" t="s">
        <v>973</v>
      </c>
      <c r="D54" s="769"/>
    </row>
  </sheetData>
  <mergeCells count="1">
    <mergeCell ref="B54:D54"/>
  </mergeCells>
  <pageMargins left="0.7" right="0.7" top="0.75" bottom="0.75" header="0.511811023622047" footer="0.511811023622047"/>
  <pageSetup paperSize="9" scale="91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opLeftCell="K15" zoomScaleNormal="100" workbookViewId="0">
      <selection activeCell="U1" sqref="U1"/>
    </sheetView>
  </sheetViews>
  <sheetFormatPr defaultColWidth="8.7109375" defaultRowHeight="15"/>
  <cols>
    <col min="1" max="1" width="24.42578125" customWidth="1"/>
    <col min="6" max="6" width="26.5703125" customWidth="1"/>
    <col min="11" max="11" width="28.28515625" customWidth="1"/>
    <col min="16" max="16" width="29.85546875" customWidth="1"/>
    <col min="21" max="21" width="28.28515625" customWidth="1"/>
  </cols>
  <sheetData>
    <row r="1" spans="1:23">
      <c r="A1" s="214" t="s">
        <v>671</v>
      </c>
      <c r="P1" s="380" t="s">
        <v>984</v>
      </c>
      <c r="U1" s="766" t="s">
        <v>985</v>
      </c>
      <c r="V1" s="766"/>
      <c r="W1" s="99"/>
    </row>
    <row r="2" spans="1:23">
      <c r="A2" s="380" t="s">
        <v>925</v>
      </c>
      <c r="F2" s="765" t="s">
        <v>986</v>
      </c>
      <c r="G2" s="765"/>
      <c r="H2" s="765"/>
      <c r="K2" s="240" t="s">
        <v>955</v>
      </c>
      <c r="P2" s="240" t="s">
        <v>897</v>
      </c>
      <c r="U2" s="50" t="s">
        <v>897</v>
      </c>
      <c r="V2" s="99"/>
      <c r="W2" s="99"/>
    </row>
    <row r="3" spans="1:23">
      <c r="A3" s="240" t="s">
        <v>897</v>
      </c>
      <c r="F3" s="240" t="s">
        <v>897</v>
      </c>
      <c r="K3" s="240" t="s">
        <v>897</v>
      </c>
      <c r="P3" s="196" t="s">
        <v>911</v>
      </c>
      <c r="Q3" s="276">
        <v>68</v>
      </c>
      <c r="R3" s="276">
        <v>36.04</v>
      </c>
      <c r="U3" s="276" t="s">
        <v>928</v>
      </c>
      <c r="V3" s="275" t="s">
        <v>436</v>
      </c>
      <c r="W3" s="276">
        <v>44.54</v>
      </c>
    </row>
    <row r="4" spans="1:23">
      <c r="A4" s="196" t="s">
        <v>630</v>
      </c>
      <c r="B4" s="276">
        <v>75</v>
      </c>
      <c r="C4" s="276">
        <v>34.11</v>
      </c>
      <c r="F4" s="276" t="s">
        <v>926</v>
      </c>
      <c r="G4" s="444" t="s">
        <v>927</v>
      </c>
      <c r="H4" s="317">
        <v>26.29</v>
      </c>
      <c r="K4" s="276" t="s">
        <v>487</v>
      </c>
      <c r="L4" s="389" t="s">
        <v>898</v>
      </c>
      <c r="M4" s="196">
        <v>48.85</v>
      </c>
      <c r="P4" s="196" t="s">
        <v>912</v>
      </c>
      <c r="Q4" s="177">
        <v>150</v>
      </c>
      <c r="R4" s="276">
        <v>15.24</v>
      </c>
      <c r="U4" s="276" t="s">
        <v>788</v>
      </c>
      <c r="V4" s="177">
        <v>15</v>
      </c>
      <c r="W4" s="276">
        <v>4.29</v>
      </c>
    </row>
    <row r="5" spans="1:23">
      <c r="A5" s="196" t="s">
        <v>929</v>
      </c>
      <c r="B5" s="177">
        <v>150</v>
      </c>
      <c r="C5" s="276">
        <v>12.57</v>
      </c>
      <c r="F5" s="276" t="s">
        <v>490</v>
      </c>
      <c r="G5" s="445"/>
      <c r="H5" s="317">
        <v>12</v>
      </c>
      <c r="K5" s="276" t="s">
        <v>899</v>
      </c>
      <c r="L5" s="390"/>
      <c r="M5" s="196">
        <v>9.52</v>
      </c>
      <c r="P5" s="196" t="s">
        <v>851</v>
      </c>
      <c r="Q5" s="177">
        <v>31</v>
      </c>
      <c r="R5" s="276">
        <v>6.19</v>
      </c>
      <c r="U5" s="177" t="s">
        <v>852</v>
      </c>
      <c r="V5" s="177">
        <v>20</v>
      </c>
      <c r="W5" s="177">
        <v>2.68</v>
      </c>
    </row>
    <row r="6" spans="1:23">
      <c r="A6" s="196" t="s">
        <v>711</v>
      </c>
      <c r="B6" s="177">
        <v>29</v>
      </c>
      <c r="C6" s="276">
        <v>8.6999999999999993</v>
      </c>
      <c r="F6" s="276" t="s">
        <v>63</v>
      </c>
      <c r="G6" s="383">
        <v>200</v>
      </c>
      <c r="H6" s="317">
        <v>22.9</v>
      </c>
      <c r="K6" s="297" t="s">
        <v>63</v>
      </c>
      <c r="L6" s="284">
        <v>200</v>
      </c>
      <c r="M6" s="311">
        <v>22.9</v>
      </c>
      <c r="P6" s="276" t="s">
        <v>913</v>
      </c>
      <c r="Q6" s="275">
        <v>200</v>
      </c>
      <c r="R6" s="276">
        <v>22.9</v>
      </c>
      <c r="U6" s="177" t="s">
        <v>930</v>
      </c>
      <c r="V6" s="177">
        <v>22</v>
      </c>
      <c r="W6" s="177">
        <v>6.86</v>
      </c>
    </row>
    <row r="7" spans="1:23">
      <c r="A7" s="285" t="s">
        <v>913</v>
      </c>
      <c r="B7" s="384">
        <v>200</v>
      </c>
      <c r="C7" s="285">
        <v>22.9</v>
      </c>
      <c r="F7" s="276" t="s">
        <v>891</v>
      </c>
      <c r="G7" s="383"/>
      <c r="H7" s="317">
        <v>3.73</v>
      </c>
      <c r="K7" s="276" t="s">
        <v>891</v>
      </c>
      <c r="L7" s="275"/>
      <c r="M7" s="177">
        <v>3.73</v>
      </c>
      <c r="P7" s="276" t="s">
        <v>914</v>
      </c>
      <c r="Q7" s="275"/>
      <c r="R7" s="276">
        <v>4.63</v>
      </c>
      <c r="U7" s="297" t="s">
        <v>63</v>
      </c>
      <c r="V7" s="284">
        <v>200</v>
      </c>
      <c r="W7" s="311">
        <v>22.9</v>
      </c>
    </row>
    <row r="8" spans="1:23">
      <c r="A8" s="177" t="s">
        <v>561</v>
      </c>
      <c r="B8" s="177" t="s">
        <v>673</v>
      </c>
      <c r="C8" s="177">
        <v>2.09</v>
      </c>
      <c r="F8" s="324" t="s">
        <v>931</v>
      </c>
      <c r="G8" s="385" t="s">
        <v>932</v>
      </c>
      <c r="H8" s="317">
        <v>20.079999999999998</v>
      </c>
      <c r="K8" s="161" t="s">
        <v>760</v>
      </c>
      <c r="L8" s="262">
        <v>506</v>
      </c>
      <c r="M8" s="292">
        <f>SUM(M4:M7)</f>
        <v>85.000000000000014</v>
      </c>
      <c r="P8" s="223" t="s">
        <v>760</v>
      </c>
      <c r="Q8" s="206">
        <f>SUM(Q3:Q7)</f>
        <v>449</v>
      </c>
      <c r="R8" s="289">
        <f>SUM(R3:R7)</f>
        <v>85</v>
      </c>
      <c r="U8" s="276" t="s">
        <v>891</v>
      </c>
      <c r="V8" s="275"/>
      <c r="W8" s="177">
        <v>3.73</v>
      </c>
    </row>
    <row r="9" spans="1:23">
      <c r="A9" s="311" t="s">
        <v>914</v>
      </c>
      <c r="B9" s="388"/>
      <c r="C9" s="311">
        <v>4.63</v>
      </c>
      <c r="F9" s="271" t="s">
        <v>760</v>
      </c>
      <c r="G9" s="386">
        <v>567</v>
      </c>
      <c r="H9" s="387">
        <f>SUM(H4:H8)</f>
        <v>85</v>
      </c>
      <c r="U9" s="100" t="s">
        <v>760</v>
      </c>
      <c r="V9" s="100"/>
      <c r="W9" s="100">
        <f>SUM(W3:W8)</f>
        <v>85</v>
      </c>
    </row>
    <row r="10" spans="1:23">
      <c r="A10" s="223" t="s">
        <v>760</v>
      </c>
      <c r="B10" s="206">
        <f>SUM(B4:B9)</f>
        <v>454</v>
      </c>
      <c r="C10" s="289">
        <f>SUM(C4:C9)</f>
        <v>85</v>
      </c>
      <c r="F10" s="129"/>
      <c r="G10" s="260"/>
      <c r="H10" s="240"/>
      <c r="U10" s="99"/>
      <c r="V10" s="99"/>
      <c r="W10" s="99"/>
    </row>
    <row r="11" spans="1:23">
      <c r="F11" s="129"/>
      <c r="G11" s="260"/>
      <c r="H11" s="240"/>
      <c r="P11" s="240" t="s">
        <v>900</v>
      </c>
      <c r="U11" s="240" t="s">
        <v>900</v>
      </c>
    </row>
    <row r="12" spans="1:23">
      <c r="A12" s="240" t="s">
        <v>933</v>
      </c>
      <c r="F12" s="240" t="s">
        <v>933</v>
      </c>
      <c r="K12" s="240" t="s">
        <v>934</v>
      </c>
      <c r="P12" s="196" t="s">
        <v>911</v>
      </c>
      <c r="Q12" s="276">
        <v>68</v>
      </c>
      <c r="R12" s="276">
        <v>36.04</v>
      </c>
      <c r="U12" s="276" t="s">
        <v>928</v>
      </c>
      <c r="V12" s="275" t="s">
        <v>436</v>
      </c>
      <c r="W12" s="276">
        <v>44.54</v>
      </c>
    </row>
    <row r="13" spans="1:23">
      <c r="A13" s="196" t="s">
        <v>630</v>
      </c>
      <c r="B13" s="276">
        <v>75</v>
      </c>
      <c r="C13" s="276">
        <v>34.11</v>
      </c>
      <c r="F13" s="276" t="s">
        <v>926</v>
      </c>
      <c r="G13" s="444" t="s">
        <v>927</v>
      </c>
      <c r="H13" s="317">
        <v>26.29</v>
      </c>
      <c r="K13" s="276" t="s">
        <v>487</v>
      </c>
      <c r="L13" s="389" t="s">
        <v>898</v>
      </c>
      <c r="M13" s="196">
        <v>48.85</v>
      </c>
      <c r="P13" s="196" t="s">
        <v>912</v>
      </c>
      <c r="Q13" s="177">
        <v>150</v>
      </c>
      <c r="R13" s="276">
        <v>15.24</v>
      </c>
      <c r="U13" s="276" t="s">
        <v>788</v>
      </c>
      <c r="V13" s="177">
        <v>15</v>
      </c>
      <c r="W13" s="276">
        <v>4.29</v>
      </c>
    </row>
    <row r="14" spans="1:23">
      <c r="A14" s="196" t="s">
        <v>929</v>
      </c>
      <c r="B14" s="177">
        <v>150</v>
      </c>
      <c r="C14" s="276">
        <v>12.57</v>
      </c>
      <c r="F14" s="276" t="s">
        <v>490</v>
      </c>
      <c r="G14" s="445"/>
      <c r="H14" s="317">
        <v>12</v>
      </c>
      <c r="K14" s="276" t="s">
        <v>899</v>
      </c>
      <c r="L14" s="390"/>
      <c r="M14" s="196">
        <v>9.52</v>
      </c>
      <c r="P14" s="196" t="s">
        <v>851</v>
      </c>
      <c r="Q14" s="177">
        <v>31</v>
      </c>
      <c r="R14" s="276">
        <v>6.19</v>
      </c>
      <c r="U14" s="177" t="s">
        <v>852</v>
      </c>
      <c r="V14" s="177">
        <v>20</v>
      </c>
      <c r="W14" s="177">
        <v>2.68</v>
      </c>
    </row>
    <row r="15" spans="1:23">
      <c r="A15" s="196" t="s">
        <v>711</v>
      </c>
      <c r="B15" s="177">
        <v>29</v>
      </c>
      <c r="C15" s="276">
        <v>8.6999999999999993</v>
      </c>
      <c r="F15" s="276" t="s">
        <v>63</v>
      </c>
      <c r="G15" s="383">
        <v>200</v>
      </c>
      <c r="H15" s="317">
        <v>22.9</v>
      </c>
      <c r="K15" s="297" t="s">
        <v>63</v>
      </c>
      <c r="L15" s="284">
        <v>200</v>
      </c>
      <c r="M15" s="311">
        <v>22.9</v>
      </c>
      <c r="P15" s="276" t="s">
        <v>913</v>
      </c>
      <c r="Q15" s="275">
        <v>200</v>
      </c>
      <c r="R15" s="276">
        <v>22.9</v>
      </c>
      <c r="U15" s="177" t="s">
        <v>930</v>
      </c>
      <c r="V15" s="177">
        <v>22</v>
      </c>
      <c r="W15" s="177">
        <v>6.86</v>
      </c>
    </row>
    <row r="16" spans="1:23" ht="30" customHeight="1">
      <c r="A16" s="285" t="s">
        <v>913</v>
      </c>
      <c r="B16" s="384">
        <v>200</v>
      </c>
      <c r="C16" s="285">
        <v>22.9</v>
      </c>
      <c r="F16" s="276" t="s">
        <v>891</v>
      </c>
      <c r="G16" s="383"/>
      <c r="H16" s="317">
        <v>3.73</v>
      </c>
      <c r="K16" s="391" t="s">
        <v>792</v>
      </c>
      <c r="L16" s="392" t="s">
        <v>901</v>
      </c>
      <c r="M16" s="393">
        <v>32.729999999999997</v>
      </c>
      <c r="P16" s="276" t="s">
        <v>914</v>
      </c>
      <c r="Q16" s="275"/>
      <c r="R16" s="276">
        <v>4.63</v>
      </c>
      <c r="U16" s="297" t="s">
        <v>63</v>
      </c>
      <c r="V16" s="284">
        <v>200</v>
      </c>
      <c r="W16" s="311">
        <v>22.9</v>
      </c>
    </row>
    <row r="17" spans="1:23">
      <c r="A17" s="177" t="s">
        <v>561</v>
      </c>
      <c r="B17" s="177" t="s">
        <v>673</v>
      </c>
      <c r="C17" s="177">
        <v>2.09</v>
      </c>
      <c r="F17" s="394" t="s">
        <v>63</v>
      </c>
      <c r="G17" s="395">
        <v>200</v>
      </c>
      <c r="H17" s="396">
        <v>22.9</v>
      </c>
      <c r="K17" s="391" t="s">
        <v>935</v>
      </c>
      <c r="L17" s="392">
        <v>100</v>
      </c>
      <c r="M17" s="393">
        <v>29.37</v>
      </c>
      <c r="P17" s="276" t="s">
        <v>987</v>
      </c>
      <c r="Q17" s="275"/>
      <c r="R17" s="276">
        <v>50</v>
      </c>
      <c r="U17" s="276" t="s">
        <v>891</v>
      </c>
      <c r="V17" s="275"/>
      <c r="W17" s="177">
        <v>3.73</v>
      </c>
    </row>
    <row r="18" spans="1:23">
      <c r="A18" s="311" t="s">
        <v>914</v>
      </c>
      <c r="B18" s="388"/>
      <c r="C18" s="311">
        <v>4.63</v>
      </c>
      <c r="F18" s="394" t="s">
        <v>936</v>
      </c>
      <c r="G18" s="395">
        <v>120</v>
      </c>
      <c r="H18" s="396">
        <v>42.02</v>
      </c>
      <c r="K18" s="391" t="s">
        <v>63</v>
      </c>
      <c r="L18" s="392">
        <v>200</v>
      </c>
      <c r="M18" s="393">
        <v>22.9</v>
      </c>
      <c r="P18" s="276" t="s">
        <v>913</v>
      </c>
      <c r="Q18" s="275">
        <v>200</v>
      </c>
      <c r="R18" s="276">
        <v>22.9</v>
      </c>
      <c r="U18" s="399" t="s">
        <v>63</v>
      </c>
      <c r="V18" s="400">
        <v>200</v>
      </c>
      <c r="W18" s="399">
        <v>22.9</v>
      </c>
    </row>
    <row r="19" spans="1:23">
      <c r="A19" s="401" t="s">
        <v>913</v>
      </c>
      <c r="B19" s="402">
        <v>200</v>
      </c>
      <c r="C19" s="401">
        <v>22.9</v>
      </c>
      <c r="F19" s="396" t="s">
        <v>792</v>
      </c>
      <c r="G19" s="398" t="s">
        <v>939</v>
      </c>
      <c r="H19" s="396">
        <v>40.159999999999997</v>
      </c>
      <c r="K19" s="276" t="s">
        <v>891</v>
      </c>
      <c r="L19" s="275"/>
      <c r="M19" s="177">
        <v>3.73</v>
      </c>
      <c r="P19" s="221" t="s">
        <v>988</v>
      </c>
      <c r="Q19" s="317">
        <v>101</v>
      </c>
      <c r="R19" s="317">
        <v>12.1</v>
      </c>
      <c r="U19" s="403" t="s">
        <v>792</v>
      </c>
      <c r="V19" s="404">
        <v>100</v>
      </c>
      <c r="W19" s="405">
        <v>16.5</v>
      </c>
    </row>
    <row r="20" spans="1:23">
      <c r="A20" s="406" t="s">
        <v>674</v>
      </c>
      <c r="B20" s="407">
        <v>125</v>
      </c>
      <c r="C20" s="407">
        <v>20.6</v>
      </c>
      <c r="F20" s="271" t="s">
        <v>760</v>
      </c>
      <c r="G20" s="386">
        <v>567</v>
      </c>
      <c r="H20" s="387">
        <f>SUM(H13:H19)</f>
        <v>170</v>
      </c>
      <c r="K20" s="161" t="s">
        <v>760</v>
      </c>
      <c r="L20" s="262">
        <v>506</v>
      </c>
      <c r="M20" s="292">
        <f>SUM(M13:M19)</f>
        <v>170</v>
      </c>
      <c r="P20" s="223" t="s">
        <v>760</v>
      </c>
      <c r="Q20" s="206">
        <f>SUM(Q12:Q19)</f>
        <v>750</v>
      </c>
      <c r="R20" s="289">
        <f>SUM(R12:R19)</f>
        <v>170</v>
      </c>
      <c r="U20" s="399" t="s">
        <v>456</v>
      </c>
      <c r="V20" s="399">
        <v>170</v>
      </c>
      <c r="W20" s="399">
        <v>29.13</v>
      </c>
    </row>
    <row r="21" spans="1:23">
      <c r="A21" s="406" t="s">
        <v>675</v>
      </c>
      <c r="B21" s="407" t="s">
        <v>590</v>
      </c>
      <c r="C21" s="407">
        <v>41.5</v>
      </c>
      <c r="U21" s="399" t="s">
        <v>940</v>
      </c>
      <c r="V21" s="399">
        <v>100</v>
      </c>
      <c r="W21" s="399">
        <v>16.47</v>
      </c>
    </row>
    <row r="22" spans="1:23">
      <c r="A22" s="408" t="s">
        <v>676</v>
      </c>
      <c r="B22" s="409"/>
      <c r="C22" s="408" t="e">
        <f ca="1">SUM(C13:C22)</f>
        <v>#VALUE!</v>
      </c>
      <c r="U22" s="223" t="s">
        <v>760</v>
      </c>
      <c r="V22" s="206"/>
      <c r="W22" s="289">
        <f>SUM(W12:W21)</f>
        <v>170</v>
      </c>
    </row>
    <row r="23" spans="1:23">
      <c r="U23" s="99"/>
      <c r="V23" s="99"/>
      <c r="W23" s="99"/>
    </row>
    <row r="24" spans="1:23">
      <c r="A24" s="240" t="s">
        <v>941</v>
      </c>
      <c r="F24" s="240" t="s">
        <v>941</v>
      </c>
      <c r="K24" s="240" t="s">
        <v>941</v>
      </c>
      <c r="P24" s="240" t="s">
        <v>941</v>
      </c>
      <c r="U24" s="240" t="s">
        <v>941</v>
      </c>
      <c r="V24" s="99"/>
      <c r="W24" s="99"/>
    </row>
    <row r="25" spans="1:23">
      <c r="A25" s="196" t="s">
        <v>630</v>
      </c>
      <c r="B25" s="276">
        <v>75</v>
      </c>
      <c r="C25" s="276">
        <v>34.11</v>
      </c>
      <c r="F25" s="276" t="s">
        <v>799</v>
      </c>
      <c r="G25" s="410" t="s">
        <v>443</v>
      </c>
      <c r="H25" s="178">
        <v>39.44</v>
      </c>
      <c r="K25" s="276" t="s">
        <v>487</v>
      </c>
      <c r="L25" s="737" t="s">
        <v>904</v>
      </c>
      <c r="M25" s="196">
        <v>48.85</v>
      </c>
      <c r="P25" s="196" t="s">
        <v>911</v>
      </c>
      <c r="Q25" s="276">
        <v>68</v>
      </c>
      <c r="R25" s="276">
        <v>36.04</v>
      </c>
      <c r="U25" s="276" t="s">
        <v>928</v>
      </c>
      <c r="V25" s="275" t="s">
        <v>436</v>
      </c>
      <c r="W25" s="276">
        <v>44.54</v>
      </c>
    </row>
    <row r="26" spans="1:23">
      <c r="A26" s="196" t="s">
        <v>929</v>
      </c>
      <c r="B26" s="177">
        <v>150</v>
      </c>
      <c r="C26" s="276">
        <v>12.57</v>
      </c>
      <c r="F26" s="276" t="s">
        <v>490</v>
      </c>
      <c r="G26" s="411"/>
      <c r="H26" s="177">
        <v>7.82</v>
      </c>
      <c r="K26" s="276" t="s">
        <v>905</v>
      </c>
      <c r="L26" s="737"/>
      <c r="M26" s="196">
        <v>12.52</v>
      </c>
      <c r="P26" s="196" t="s">
        <v>912</v>
      </c>
      <c r="Q26" s="177">
        <v>150</v>
      </c>
      <c r="R26" s="276">
        <v>15.24</v>
      </c>
      <c r="U26" s="276" t="s">
        <v>788</v>
      </c>
      <c r="V26" s="177">
        <v>24</v>
      </c>
      <c r="W26" s="276">
        <v>7.29</v>
      </c>
    </row>
    <row r="27" spans="1:23">
      <c r="A27" s="196" t="s">
        <v>711</v>
      </c>
      <c r="B27" s="177">
        <v>28</v>
      </c>
      <c r="C27" s="276">
        <v>8.51</v>
      </c>
      <c r="F27" s="276" t="s">
        <v>63</v>
      </c>
      <c r="G27" s="275">
        <v>200</v>
      </c>
      <c r="H27" s="177">
        <v>22.9</v>
      </c>
      <c r="K27" s="297" t="s">
        <v>63</v>
      </c>
      <c r="L27" s="284">
        <v>200</v>
      </c>
      <c r="M27" s="311">
        <v>22.9</v>
      </c>
      <c r="P27" s="196" t="s">
        <v>851</v>
      </c>
      <c r="Q27" s="177">
        <v>46</v>
      </c>
      <c r="R27" s="276">
        <v>9.19</v>
      </c>
      <c r="U27" s="177" t="s">
        <v>852</v>
      </c>
      <c r="V27" s="177">
        <v>20</v>
      </c>
      <c r="W27" s="177">
        <v>2.68</v>
      </c>
    </row>
    <row r="28" spans="1:23">
      <c r="A28" s="276" t="s">
        <v>913</v>
      </c>
      <c r="B28" s="275">
        <v>200</v>
      </c>
      <c r="C28" s="276">
        <v>22.9</v>
      </c>
      <c r="F28" s="276" t="s">
        <v>891</v>
      </c>
      <c r="G28" s="275"/>
      <c r="H28" s="177">
        <v>3.73</v>
      </c>
      <c r="K28" s="276" t="s">
        <v>891</v>
      </c>
      <c r="L28" s="275"/>
      <c r="M28" s="177">
        <v>3.73</v>
      </c>
      <c r="P28" s="276" t="s">
        <v>913</v>
      </c>
      <c r="Q28" s="275">
        <v>200</v>
      </c>
      <c r="R28" s="276">
        <v>22.9</v>
      </c>
      <c r="U28" s="177" t="s">
        <v>930</v>
      </c>
      <c r="V28" s="177">
        <v>22</v>
      </c>
      <c r="W28" s="177">
        <v>6.86</v>
      </c>
    </row>
    <row r="29" spans="1:23">
      <c r="A29" s="276" t="s">
        <v>942</v>
      </c>
      <c r="B29" s="275" t="s">
        <v>943</v>
      </c>
      <c r="C29" s="276">
        <v>5.28</v>
      </c>
      <c r="F29" s="324" t="s">
        <v>944</v>
      </c>
      <c r="G29" s="317">
        <v>30</v>
      </c>
      <c r="H29" s="317">
        <v>14.11</v>
      </c>
      <c r="K29" s="161" t="s">
        <v>760</v>
      </c>
      <c r="L29" s="262">
        <v>506</v>
      </c>
      <c r="M29" s="292">
        <f>SUM(M25:M28)</f>
        <v>88.000000000000014</v>
      </c>
      <c r="P29" s="276" t="s">
        <v>914</v>
      </c>
      <c r="Q29" s="275"/>
      <c r="R29" s="276">
        <v>4.63</v>
      </c>
      <c r="U29" s="297" t="s">
        <v>63</v>
      </c>
      <c r="V29" s="284">
        <v>200</v>
      </c>
      <c r="W29" s="311">
        <v>22.9</v>
      </c>
    </row>
    <row r="30" spans="1:23">
      <c r="A30" s="276" t="s">
        <v>914</v>
      </c>
      <c r="B30" s="275"/>
      <c r="C30" s="276">
        <v>4.63</v>
      </c>
      <c r="F30" s="271" t="s">
        <v>760</v>
      </c>
      <c r="G30" s="328">
        <v>567</v>
      </c>
      <c r="H30" s="271">
        <f>SUM(H25:H29)</f>
        <v>88</v>
      </c>
      <c r="P30" s="223" t="s">
        <v>760</v>
      </c>
      <c r="Q30" s="206">
        <f>SUM(Q25:Q29)</f>
        <v>464</v>
      </c>
      <c r="R30" s="289">
        <v>88</v>
      </c>
      <c r="U30" s="276" t="s">
        <v>891</v>
      </c>
      <c r="V30" s="275"/>
      <c r="W30" s="177">
        <v>3.73</v>
      </c>
    </row>
    <row r="31" spans="1:23">
      <c r="A31" s="223" t="s">
        <v>760</v>
      </c>
      <c r="B31" s="206">
        <f>SUM(B25:B30)</f>
        <v>453</v>
      </c>
      <c r="C31" s="289">
        <f>SUM(C25:C30)</f>
        <v>88</v>
      </c>
      <c r="U31" s="100" t="s">
        <v>760</v>
      </c>
      <c r="V31" s="100"/>
      <c r="W31" s="100">
        <f>SUM(W25:W30)</f>
        <v>88</v>
      </c>
    </row>
    <row r="32" spans="1:23">
      <c r="A32" s="258"/>
      <c r="B32" s="382"/>
      <c r="C32" s="381"/>
      <c r="P32" s="240" t="s">
        <v>947</v>
      </c>
      <c r="U32" s="99"/>
      <c r="V32" s="99"/>
      <c r="W32" s="99"/>
    </row>
    <row r="33" spans="1:23">
      <c r="A33" s="240" t="s">
        <v>945</v>
      </c>
      <c r="F33" s="240" t="s">
        <v>946</v>
      </c>
      <c r="K33" s="240" t="s">
        <v>906</v>
      </c>
      <c r="P33" s="196" t="s">
        <v>911</v>
      </c>
      <c r="Q33" s="276">
        <v>68</v>
      </c>
      <c r="R33" s="276">
        <v>36.04</v>
      </c>
      <c r="U33" s="240" t="s">
        <v>947</v>
      </c>
      <c r="V33" s="99"/>
      <c r="W33" s="99"/>
    </row>
    <row r="34" spans="1:23">
      <c r="A34" s="196" t="s">
        <v>630</v>
      </c>
      <c r="B34" s="276">
        <v>75</v>
      </c>
      <c r="C34" s="276">
        <v>34.11</v>
      </c>
      <c r="F34" s="276" t="s">
        <v>799</v>
      </c>
      <c r="G34" s="410" t="s">
        <v>443</v>
      </c>
      <c r="H34" s="178">
        <v>39.44</v>
      </c>
      <c r="K34" s="276" t="s">
        <v>487</v>
      </c>
      <c r="L34" s="389" t="s">
        <v>907</v>
      </c>
      <c r="M34" s="196">
        <v>52.17</v>
      </c>
      <c r="P34" s="196" t="s">
        <v>912</v>
      </c>
      <c r="Q34" s="177">
        <v>150</v>
      </c>
      <c r="R34" s="276">
        <v>15.24</v>
      </c>
      <c r="U34" s="276" t="s">
        <v>928</v>
      </c>
      <c r="V34" s="275" t="s">
        <v>436</v>
      </c>
      <c r="W34" s="276">
        <v>44.54</v>
      </c>
    </row>
    <row r="35" spans="1:23">
      <c r="A35" s="196" t="s">
        <v>929</v>
      </c>
      <c r="B35" s="177">
        <v>150</v>
      </c>
      <c r="C35" s="276">
        <v>12.57</v>
      </c>
      <c r="F35" s="276" t="s">
        <v>490</v>
      </c>
      <c r="G35" s="411"/>
      <c r="H35" s="177">
        <v>8</v>
      </c>
      <c r="K35" s="276" t="s">
        <v>905</v>
      </c>
      <c r="L35" s="390"/>
      <c r="M35" s="196">
        <v>11.2</v>
      </c>
      <c r="P35" s="196" t="s">
        <v>851</v>
      </c>
      <c r="Q35" s="177">
        <v>46</v>
      </c>
      <c r="R35" s="276">
        <v>9.1</v>
      </c>
      <c r="U35" s="276" t="s">
        <v>788</v>
      </c>
      <c r="V35" s="177">
        <v>24</v>
      </c>
      <c r="W35" s="276">
        <v>7.3</v>
      </c>
    </row>
    <row r="36" spans="1:23">
      <c r="A36" s="196" t="s">
        <v>711</v>
      </c>
      <c r="B36" s="177">
        <v>25</v>
      </c>
      <c r="C36" s="276">
        <v>7.41</v>
      </c>
      <c r="F36" s="276" t="s">
        <v>63</v>
      </c>
      <c r="G36" s="275">
        <v>200</v>
      </c>
      <c r="H36" s="177">
        <v>22.9</v>
      </c>
      <c r="K36" s="297" t="s">
        <v>63</v>
      </c>
      <c r="L36" s="284">
        <v>200</v>
      </c>
      <c r="M36" s="276">
        <v>22.9</v>
      </c>
      <c r="P36" s="276" t="s">
        <v>913</v>
      </c>
      <c r="Q36" s="275">
        <v>200</v>
      </c>
      <c r="R36" s="276">
        <v>22.9</v>
      </c>
      <c r="U36" s="177" t="s">
        <v>618</v>
      </c>
      <c r="V36" s="177">
        <v>43</v>
      </c>
      <c r="W36" s="177">
        <v>4.67</v>
      </c>
    </row>
    <row r="37" spans="1:23">
      <c r="A37" s="276" t="s">
        <v>913</v>
      </c>
      <c r="B37" s="275">
        <v>200</v>
      </c>
      <c r="C37" s="276">
        <v>22.9</v>
      </c>
      <c r="F37" s="276" t="s">
        <v>891</v>
      </c>
      <c r="G37" s="275"/>
      <c r="H37" s="177">
        <v>3.73</v>
      </c>
      <c r="K37" s="276" t="s">
        <v>891</v>
      </c>
      <c r="L37" s="275"/>
      <c r="M37" s="177">
        <v>3.73</v>
      </c>
      <c r="P37" s="221" t="s">
        <v>942</v>
      </c>
      <c r="Q37" s="221" t="s">
        <v>590</v>
      </c>
      <c r="R37" s="317">
        <v>2.09</v>
      </c>
      <c r="U37" s="177" t="s">
        <v>930</v>
      </c>
      <c r="V37" s="177">
        <v>22</v>
      </c>
      <c r="W37" s="276">
        <v>6.86</v>
      </c>
    </row>
    <row r="38" spans="1:23">
      <c r="A38" s="276" t="s">
        <v>942</v>
      </c>
      <c r="B38" s="275" t="s">
        <v>948</v>
      </c>
      <c r="C38" s="276">
        <v>8.3800000000000008</v>
      </c>
      <c r="F38" s="324" t="s">
        <v>792</v>
      </c>
      <c r="G38" s="317" t="s">
        <v>949</v>
      </c>
      <c r="H38" s="317">
        <v>15.93</v>
      </c>
      <c r="K38" s="161" t="s">
        <v>760</v>
      </c>
      <c r="L38" s="262">
        <v>506</v>
      </c>
      <c r="M38" s="292">
        <f>SUM(M34:M37)</f>
        <v>90.000000000000014</v>
      </c>
      <c r="P38" s="276" t="s">
        <v>914</v>
      </c>
      <c r="Q38" s="275"/>
      <c r="R38" s="276">
        <v>4.63</v>
      </c>
      <c r="U38" s="297" t="s">
        <v>63</v>
      </c>
      <c r="V38" s="284">
        <v>200</v>
      </c>
      <c r="W38" s="311">
        <v>22.9</v>
      </c>
    </row>
    <row r="39" spans="1:23">
      <c r="A39" s="276" t="s">
        <v>914</v>
      </c>
      <c r="B39" s="275"/>
      <c r="C39" s="276">
        <v>4.63</v>
      </c>
      <c r="F39" s="271" t="s">
        <v>760</v>
      </c>
      <c r="G39" s="328"/>
      <c r="H39" s="271">
        <f>SUM(H34:H38)</f>
        <v>90</v>
      </c>
      <c r="P39" s="223" t="s">
        <v>760</v>
      </c>
      <c r="Q39" s="206">
        <f>SUM(Q33:Q38)</f>
        <v>464</v>
      </c>
      <c r="R39" s="289">
        <f>SUM(R33:R38)</f>
        <v>90</v>
      </c>
      <c r="U39" s="276" t="s">
        <v>891</v>
      </c>
      <c r="V39" s="275"/>
      <c r="W39" s="177">
        <v>3.73</v>
      </c>
    </row>
    <row r="40" spans="1:23">
      <c r="A40" s="223" t="s">
        <v>760</v>
      </c>
      <c r="B40" s="206">
        <f>SUM(B34:B39)</f>
        <v>450</v>
      </c>
      <c r="C40" s="289">
        <f>SUM(C34:C39)</f>
        <v>90</v>
      </c>
      <c r="U40" s="100" t="s">
        <v>760</v>
      </c>
      <c r="V40" s="100"/>
      <c r="W40" s="100">
        <f>SUM(W34:W39)</f>
        <v>90</v>
      </c>
    </row>
    <row r="41" spans="1:23">
      <c r="A41" s="240" t="s">
        <v>950</v>
      </c>
      <c r="F41" s="240" t="s">
        <v>951</v>
      </c>
      <c r="K41" s="240" t="s">
        <v>950</v>
      </c>
      <c r="P41" s="240" t="s">
        <v>952</v>
      </c>
      <c r="U41" s="240" t="s">
        <v>952</v>
      </c>
      <c r="V41" s="99"/>
      <c r="W41" s="99"/>
    </row>
    <row r="42" spans="1:23">
      <c r="A42" s="196" t="s">
        <v>630</v>
      </c>
      <c r="B42" s="276">
        <v>75</v>
      </c>
      <c r="C42" s="276">
        <v>34.11</v>
      </c>
      <c r="F42" s="276" t="s">
        <v>799</v>
      </c>
      <c r="G42" s="410" t="s">
        <v>443</v>
      </c>
      <c r="H42" s="178">
        <v>39.44</v>
      </c>
      <c r="K42" s="276" t="s">
        <v>487</v>
      </c>
      <c r="L42" s="389" t="s">
        <v>904</v>
      </c>
      <c r="M42" s="196">
        <v>48.85</v>
      </c>
      <c r="P42" s="196" t="s">
        <v>989</v>
      </c>
      <c r="Q42" s="276">
        <v>68</v>
      </c>
      <c r="R42" s="276">
        <v>36.04</v>
      </c>
      <c r="U42" s="276" t="s">
        <v>928</v>
      </c>
      <c r="V42" s="275" t="s">
        <v>436</v>
      </c>
      <c r="W42" s="276">
        <v>44.54</v>
      </c>
    </row>
    <row r="43" spans="1:23">
      <c r="A43" s="196" t="s">
        <v>929</v>
      </c>
      <c r="B43" s="177">
        <v>150</v>
      </c>
      <c r="C43" s="276">
        <v>12.57</v>
      </c>
      <c r="F43" s="276" t="s">
        <v>490</v>
      </c>
      <c r="G43" s="411"/>
      <c r="H43" s="177">
        <v>7.82</v>
      </c>
      <c r="K43" s="276" t="s">
        <v>905</v>
      </c>
      <c r="L43" s="390"/>
      <c r="M43" s="196">
        <v>12.52</v>
      </c>
      <c r="P43" s="196" t="s">
        <v>912</v>
      </c>
      <c r="Q43" s="177">
        <v>150</v>
      </c>
      <c r="R43" s="276">
        <v>15.24</v>
      </c>
      <c r="U43" s="276" t="s">
        <v>788</v>
      </c>
      <c r="V43" s="177">
        <v>24</v>
      </c>
      <c r="W43" s="276">
        <v>7.3</v>
      </c>
    </row>
    <row r="44" spans="1:23">
      <c r="A44" s="196" t="s">
        <v>711</v>
      </c>
      <c r="B44" s="177">
        <v>32</v>
      </c>
      <c r="C44" s="276">
        <v>9.51</v>
      </c>
      <c r="F44" s="276" t="s">
        <v>63</v>
      </c>
      <c r="G44" s="275">
        <v>200</v>
      </c>
      <c r="H44" s="177">
        <v>22.9</v>
      </c>
      <c r="K44" s="297" t="s">
        <v>63</v>
      </c>
      <c r="L44" s="284">
        <v>200</v>
      </c>
      <c r="M44" s="311">
        <v>22.9</v>
      </c>
      <c r="P44" s="196" t="s">
        <v>851</v>
      </c>
      <c r="Q44" s="177">
        <v>24</v>
      </c>
      <c r="R44" s="276">
        <v>4.6900000000000004</v>
      </c>
      <c r="U44" s="177" t="s">
        <v>618</v>
      </c>
      <c r="V44" s="177">
        <v>43</v>
      </c>
      <c r="W44" s="177">
        <v>4.67</v>
      </c>
    </row>
    <row r="45" spans="1:23">
      <c r="A45" s="276" t="s">
        <v>913</v>
      </c>
      <c r="B45" s="275">
        <v>200</v>
      </c>
      <c r="C45" s="276">
        <v>22.9</v>
      </c>
      <c r="F45" s="276" t="s">
        <v>891</v>
      </c>
      <c r="G45" s="275"/>
      <c r="H45" s="177">
        <v>3.73</v>
      </c>
      <c r="K45" s="276" t="s">
        <v>891</v>
      </c>
      <c r="L45" s="275"/>
      <c r="M45" s="177">
        <v>3.73</v>
      </c>
      <c r="P45" s="276" t="s">
        <v>913</v>
      </c>
      <c r="Q45" s="275">
        <v>200</v>
      </c>
      <c r="R45" s="276">
        <v>22.9</v>
      </c>
      <c r="U45" s="297" t="s">
        <v>63</v>
      </c>
      <c r="V45" s="284">
        <v>200</v>
      </c>
      <c r="W45" s="311">
        <v>22.9</v>
      </c>
    </row>
    <row r="46" spans="1:23">
      <c r="A46" s="276" t="s">
        <v>914</v>
      </c>
      <c r="B46" s="275"/>
      <c r="C46" s="276">
        <v>4.63</v>
      </c>
      <c r="F46" s="394" t="s">
        <v>892</v>
      </c>
      <c r="G46" s="397" t="s">
        <v>893</v>
      </c>
      <c r="H46" s="394">
        <v>29.7</v>
      </c>
      <c r="K46" s="394" t="s">
        <v>944</v>
      </c>
      <c r="L46" s="397">
        <v>45</v>
      </c>
      <c r="M46" s="394">
        <v>20.56</v>
      </c>
      <c r="P46" s="276" t="s">
        <v>914</v>
      </c>
      <c r="Q46" s="275"/>
      <c r="R46" s="276">
        <v>4.63</v>
      </c>
      <c r="U46" s="276" t="s">
        <v>891</v>
      </c>
      <c r="V46" s="275"/>
      <c r="W46" s="177">
        <v>3.73</v>
      </c>
    </row>
    <row r="47" spans="1:23">
      <c r="A47" s="394" t="s">
        <v>913</v>
      </c>
      <c r="B47" s="397"/>
      <c r="C47" s="394">
        <v>22.9</v>
      </c>
      <c r="F47" s="396" t="s">
        <v>894</v>
      </c>
      <c r="G47" s="396" t="s">
        <v>895</v>
      </c>
      <c r="H47" s="396">
        <v>21.41</v>
      </c>
      <c r="K47" s="394" t="s">
        <v>792</v>
      </c>
      <c r="L47" s="397">
        <v>100</v>
      </c>
      <c r="M47" s="394">
        <v>16.440000000000001</v>
      </c>
      <c r="P47" s="276" t="s">
        <v>953</v>
      </c>
      <c r="Q47" s="275">
        <v>100</v>
      </c>
      <c r="R47" s="276">
        <v>41.5</v>
      </c>
      <c r="U47" s="412" t="s">
        <v>63</v>
      </c>
      <c r="V47" s="413">
        <v>200</v>
      </c>
      <c r="W47" s="414">
        <v>22.9</v>
      </c>
    </row>
    <row r="48" spans="1:23">
      <c r="A48" s="394" t="s">
        <v>954</v>
      </c>
      <c r="B48" s="397">
        <v>100</v>
      </c>
      <c r="C48" s="394">
        <v>18.38</v>
      </c>
      <c r="F48" s="271" t="s">
        <v>760</v>
      </c>
      <c r="G48" s="328">
        <v>567</v>
      </c>
      <c r="H48" s="271">
        <f>SUM(H42:H47)</f>
        <v>125</v>
      </c>
      <c r="K48" s="161" t="s">
        <v>760</v>
      </c>
      <c r="L48" s="262">
        <v>506</v>
      </c>
      <c r="M48" s="292">
        <f>SUM(M42:M47)</f>
        <v>125.00000000000001</v>
      </c>
      <c r="P48" s="223" t="s">
        <v>760</v>
      </c>
      <c r="Q48" s="275"/>
      <c r="R48" s="161">
        <f>SUM(R42:R47)</f>
        <v>125</v>
      </c>
      <c r="U48" s="399" t="s">
        <v>940</v>
      </c>
      <c r="V48" s="399">
        <v>116</v>
      </c>
      <c r="W48" s="399">
        <v>18.96</v>
      </c>
    </row>
    <row r="49" spans="1:23">
      <c r="A49" s="223" t="s">
        <v>760</v>
      </c>
      <c r="B49" s="275"/>
      <c r="C49" s="161">
        <f>SUM(C42:C48)</f>
        <v>125</v>
      </c>
      <c r="U49" s="100" t="s">
        <v>760</v>
      </c>
      <c r="V49" s="100"/>
      <c r="W49" s="100">
        <f>SUM(W42:W48)</f>
        <v>125</v>
      </c>
    </row>
    <row r="50" spans="1:23">
      <c r="U50" s="99"/>
      <c r="V50" s="99"/>
      <c r="W50" s="99"/>
    </row>
    <row r="51" spans="1:23">
      <c r="P51" s="138"/>
      <c r="Q51" s="107"/>
      <c r="R51" s="107"/>
      <c r="U51" s="99"/>
      <c r="V51" s="99"/>
      <c r="W51" s="99"/>
    </row>
    <row r="52" spans="1:23">
      <c r="P52" s="138"/>
      <c r="Q52" s="99"/>
      <c r="R52" s="107"/>
    </row>
    <row r="53" spans="1:23">
      <c r="P53" s="138"/>
      <c r="Q53" s="99"/>
      <c r="R53" s="107"/>
    </row>
    <row r="54" spans="1:23">
      <c r="P54" s="107"/>
      <c r="Q54" s="261"/>
      <c r="R54" s="107"/>
    </row>
    <row r="55" spans="1:23">
      <c r="P55" s="37"/>
      <c r="Q55" s="37"/>
    </row>
    <row r="56" spans="1:23">
      <c r="P56" s="107"/>
      <c r="Q56" s="261"/>
      <c r="R56" s="107"/>
    </row>
    <row r="57" spans="1:23">
      <c r="R57" s="107"/>
    </row>
  </sheetData>
  <mergeCells count="3">
    <mergeCell ref="U1:V1"/>
    <mergeCell ref="F2:H2"/>
    <mergeCell ref="L25:L2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9"/>
  <sheetViews>
    <sheetView topLeftCell="A25" zoomScaleNormal="100" workbookViewId="0">
      <selection activeCell="L45" sqref="L45"/>
    </sheetView>
  </sheetViews>
  <sheetFormatPr defaultColWidth="11.5703125" defaultRowHeight="15"/>
  <cols>
    <col min="2" max="2" width="33.42578125" customWidth="1"/>
    <col min="3" max="3" width="13.28515625" customWidth="1"/>
    <col min="4" max="4" width="15" customWidth="1"/>
  </cols>
  <sheetData>
    <row r="1" spans="2:4">
      <c r="B1" s="424" t="s">
        <v>965</v>
      </c>
      <c r="C1" s="423"/>
      <c r="D1" s="423"/>
    </row>
    <row r="2" spans="2:4">
      <c r="B2" s="424"/>
      <c r="C2" s="423"/>
      <c r="D2" s="423"/>
    </row>
    <row r="3" spans="2:4">
      <c r="B3" s="424"/>
      <c r="C3" s="423" t="s">
        <v>966</v>
      </c>
      <c r="D3" s="423"/>
    </row>
    <row r="4" spans="2:4">
      <c r="B4" s="424"/>
      <c r="C4" s="423" t="s">
        <v>967</v>
      </c>
      <c r="D4" s="423"/>
    </row>
    <row r="5" spans="2:4">
      <c r="B5" s="424"/>
      <c r="C5" s="425"/>
      <c r="D5" s="423" t="s">
        <v>968</v>
      </c>
    </row>
    <row r="7" spans="2:4">
      <c r="B7" s="774">
        <v>45562</v>
      </c>
      <c r="C7" s="774"/>
      <c r="D7" s="99"/>
    </row>
    <row r="8" spans="2:4">
      <c r="B8" s="446"/>
      <c r="C8" s="50"/>
      <c r="D8" s="99"/>
    </row>
    <row r="9" spans="2:4">
      <c r="B9" s="50" t="s">
        <v>974</v>
      </c>
      <c r="C9" s="99"/>
      <c r="D9" s="99"/>
    </row>
    <row r="10" spans="2:4">
      <c r="B10" s="276" t="s">
        <v>928</v>
      </c>
      <c r="C10" s="275" t="s">
        <v>436</v>
      </c>
      <c r="D10" s="276">
        <v>44.54</v>
      </c>
    </row>
    <row r="11" spans="2:4">
      <c r="B11" s="276" t="s">
        <v>788</v>
      </c>
      <c r="C11" s="177">
        <v>15</v>
      </c>
      <c r="D11" s="276">
        <v>4.29</v>
      </c>
    </row>
    <row r="12" spans="2:4">
      <c r="B12" s="177" t="s">
        <v>852</v>
      </c>
      <c r="C12" s="177">
        <v>20</v>
      </c>
      <c r="D12" s="177">
        <v>2.68</v>
      </c>
    </row>
    <row r="13" spans="2:4">
      <c r="B13" s="177" t="s">
        <v>930</v>
      </c>
      <c r="C13" s="177">
        <v>22</v>
      </c>
      <c r="D13" s="177">
        <v>6.86</v>
      </c>
    </row>
    <row r="14" spans="2:4" ht="18.600000000000001" customHeight="1">
      <c r="B14" s="297" t="s">
        <v>63</v>
      </c>
      <c r="C14" s="284">
        <v>200</v>
      </c>
      <c r="D14" s="311">
        <v>22.9</v>
      </c>
    </row>
    <row r="15" spans="2:4">
      <c r="B15" s="276" t="s">
        <v>891</v>
      </c>
      <c r="C15" s="275"/>
      <c r="D15" s="177">
        <v>3.73</v>
      </c>
    </row>
    <row r="16" spans="2:4">
      <c r="B16" s="100" t="s">
        <v>760</v>
      </c>
      <c r="C16" s="100"/>
      <c r="D16" s="100">
        <f>SUM(D10:D15)</f>
        <v>85</v>
      </c>
    </row>
    <row r="17" spans="2:4">
      <c r="B17" s="99"/>
      <c r="C17" s="99"/>
      <c r="D17" s="99"/>
    </row>
    <row r="18" spans="2:4">
      <c r="B18" s="240" t="s">
        <v>990</v>
      </c>
    </row>
    <row r="19" spans="2:4">
      <c r="B19" s="276" t="s">
        <v>928</v>
      </c>
      <c r="C19" s="275" t="s">
        <v>436</v>
      </c>
      <c r="D19" s="276">
        <v>44.54</v>
      </c>
    </row>
    <row r="20" spans="2:4">
      <c r="B20" s="276" t="s">
        <v>788</v>
      </c>
      <c r="C20" s="177">
        <v>15</v>
      </c>
      <c r="D20" s="276">
        <v>4.29</v>
      </c>
    </row>
    <row r="21" spans="2:4">
      <c r="B21" s="177" t="s">
        <v>852</v>
      </c>
      <c r="C21" s="177">
        <v>20</v>
      </c>
      <c r="D21" s="177">
        <v>2.68</v>
      </c>
    </row>
    <row r="22" spans="2:4">
      <c r="B22" s="177" t="s">
        <v>930</v>
      </c>
      <c r="C22" s="177">
        <v>22</v>
      </c>
      <c r="D22" s="177">
        <v>6.86</v>
      </c>
    </row>
    <row r="23" spans="2:4" ht="17.100000000000001" customHeight="1">
      <c r="B23" s="297" t="s">
        <v>63</v>
      </c>
      <c r="C23" s="284">
        <v>200</v>
      </c>
      <c r="D23" s="311">
        <v>22.9</v>
      </c>
    </row>
    <row r="24" spans="2:4">
      <c r="B24" s="276" t="s">
        <v>891</v>
      </c>
      <c r="C24" s="275"/>
      <c r="D24" s="177">
        <v>3.73</v>
      </c>
    </row>
    <row r="25" spans="2:4">
      <c r="B25" s="452" t="s">
        <v>63</v>
      </c>
      <c r="C25" s="277">
        <v>200</v>
      </c>
      <c r="D25" s="177">
        <v>22.9</v>
      </c>
    </row>
    <row r="26" spans="2:4">
      <c r="B26" s="453" t="s">
        <v>792</v>
      </c>
      <c r="C26" s="278">
        <v>100</v>
      </c>
      <c r="D26" s="447">
        <v>16.5</v>
      </c>
    </row>
    <row r="27" spans="2:4">
      <c r="B27" s="453" t="s">
        <v>991</v>
      </c>
      <c r="C27" s="278" t="s">
        <v>716</v>
      </c>
      <c r="D27" s="447">
        <v>15.9</v>
      </c>
    </row>
    <row r="28" spans="2:4">
      <c r="B28" s="452" t="s">
        <v>1011</v>
      </c>
      <c r="C28" s="177">
        <v>65</v>
      </c>
      <c r="D28" s="177">
        <v>29.7</v>
      </c>
    </row>
    <row r="29" spans="2:4">
      <c r="B29" s="223" t="s">
        <v>760</v>
      </c>
      <c r="C29" s="206"/>
      <c r="D29" s="289">
        <f>SUM(D19:D28)</f>
        <v>170</v>
      </c>
    </row>
    <row r="30" spans="2:4">
      <c r="B30" s="99"/>
      <c r="C30" s="99"/>
      <c r="D30" s="99"/>
    </row>
    <row r="31" spans="2:4">
      <c r="B31" s="240" t="s">
        <v>941</v>
      </c>
      <c r="C31" s="99"/>
      <c r="D31" s="99"/>
    </row>
    <row r="32" spans="2:4">
      <c r="B32" s="276" t="s">
        <v>928</v>
      </c>
      <c r="C32" s="275" t="s">
        <v>436</v>
      </c>
      <c r="D32" s="276">
        <v>44.54</v>
      </c>
    </row>
    <row r="33" spans="2:4">
      <c r="B33" s="276" t="s">
        <v>788</v>
      </c>
      <c r="C33" s="177">
        <v>24</v>
      </c>
      <c r="D33" s="276">
        <v>7.29</v>
      </c>
    </row>
    <row r="34" spans="2:4">
      <c r="B34" s="177" t="s">
        <v>852</v>
      </c>
      <c r="C34" s="177">
        <v>20</v>
      </c>
      <c r="D34" s="177">
        <v>2.68</v>
      </c>
    </row>
    <row r="35" spans="2:4">
      <c r="B35" s="177" t="s">
        <v>930</v>
      </c>
      <c r="C35" s="177">
        <v>22</v>
      </c>
      <c r="D35" s="177">
        <v>6.86</v>
      </c>
    </row>
    <row r="36" spans="2:4" ht="16.350000000000001" customHeight="1">
      <c r="B36" s="297" t="s">
        <v>63</v>
      </c>
      <c r="C36" s="284">
        <v>200</v>
      </c>
      <c r="D36" s="311">
        <v>22.9</v>
      </c>
    </row>
    <row r="37" spans="2:4">
      <c r="B37" s="276" t="s">
        <v>891</v>
      </c>
      <c r="C37" s="275"/>
      <c r="D37" s="177">
        <v>3.73</v>
      </c>
    </row>
    <row r="38" spans="2:4">
      <c r="B38" s="100" t="s">
        <v>760</v>
      </c>
      <c r="C38" s="100"/>
      <c r="D38" s="100">
        <f>SUM(D32:D37)</f>
        <v>88</v>
      </c>
    </row>
    <row r="39" spans="2:4">
      <c r="B39" s="99"/>
      <c r="C39" s="99"/>
      <c r="D39" s="99"/>
    </row>
    <row r="40" spans="2:4">
      <c r="B40" s="240" t="s">
        <v>947</v>
      </c>
      <c r="C40" s="99"/>
      <c r="D40" s="99"/>
    </row>
    <row r="41" spans="2:4">
      <c r="B41" s="276" t="s">
        <v>928</v>
      </c>
      <c r="C41" s="275" t="s">
        <v>436</v>
      </c>
      <c r="D41" s="276">
        <v>44.54</v>
      </c>
    </row>
    <row r="42" spans="2:4">
      <c r="B42" s="276" t="s">
        <v>788</v>
      </c>
      <c r="C42" s="177">
        <v>24</v>
      </c>
      <c r="D42" s="276">
        <v>7.3</v>
      </c>
    </row>
    <row r="43" spans="2:4">
      <c r="B43" s="177" t="s">
        <v>618</v>
      </c>
      <c r="C43" s="177">
        <v>43</v>
      </c>
      <c r="D43" s="177">
        <v>4.67</v>
      </c>
    </row>
    <row r="44" spans="2:4">
      <c r="B44" s="177" t="s">
        <v>930</v>
      </c>
      <c r="C44" s="177">
        <v>22</v>
      </c>
      <c r="D44" s="276">
        <v>6.86</v>
      </c>
    </row>
    <row r="45" spans="2:4" ht="17.100000000000001" customHeight="1">
      <c r="B45" s="297" t="s">
        <v>63</v>
      </c>
      <c r="C45" s="284">
        <v>200</v>
      </c>
      <c r="D45" s="311">
        <v>22.9</v>
      </c>
    </row>
    <row r="46" spans="2:4">
      <c r="B46" s="276" t="s">
        <v>891</v>
      </c>
      <c r="C46" s="275"/>
      <c r="D46" s="177">
        <v>3.73</v>
      </c>
    </row>
    <row r="47" spans="2:4">
      <c r="B47" s="100" t="s">
        <v>760</v>
      </c>
      <c r="C47" s="100"/>
      <c r="D47" s="100">
        <f>SUM(D41:D46)</f>
        <v>90</v>
      </c>
    </row>
    <row r="48" spans="2:4">
      <c r="B48" s="50"/>
      <c r="C48" s="50"/>
      <c r="D48" s="50"/>
    </row>
    <row r="49" spans="2:4">
      <c r="B49" s="240" t="s">
        <v>952</v>
      </c>
      <c r="C49" s="99"/>
      <c r="D49" s="99"/>
    </row>
    <row r="50" spans="2:4">
      <c r="B50" s="276" t="s">
        <v>928</v>
      </c>
      <c r="C50" s="275" t="s">
        <v>436</v>
      </c>
      <c r="D50" s="276">
        <v>44.54</v>
      </c>
    </row>
    <row r="51" spans="2:4">
      <c r="B51" s="276" t="s">
        <v>788</v>
      </c>
      <c r="C51" s="177">
        <v>24</v>
      </c>
      <c r="D51" s="276">
        <v>7.3</v>
      </c>
    </row>
    <row r="52" spans="2:4">
      <c r="B52" s="177" t="s">
        <v>618</v>
      </c>
      <c r="C52" s="177">
        <v>43</v>
      </c>
      <c r="D52" s="177">
        <v>4.58</v>
      </c>
    </row>
    <row r="53" spans="2:4" ht="15.6" customHeight="1">
      <c r="B53" s="297" t="s">
        <v>63</v>
      </c>
      <c r="C53" s="284">
        <v>200</v>
      </c>
      <c r="D53" s="311">
        <v>22.9</v>
      </c>
    </row>
    <row r="54" spans="2:4">
      <c r="B54" s="276" t="s">
        <v>891</v>
      </c>
      <c r="C54" s="275"/>
      <c r="D54" s="177">
        <v>3.73</v>
      </c>
    </row>
    <row r="55" spans="2:4" ht="18.600000000000001" customHeight="1">
      <c r="B55" s="283" t="s">
        <v>63</v>
      </c>
      <c r="C55" s="284">
        <v>200</v>
      </c>
      <c r="D55" s="310">
        <v>22.9</v>
      </c>
    </row>
    <row r="56" spans="2:4">
      <c r="B56" s="177" t="s">
        <v>940</v>
      </c>
      <c r="C56" s="177">
        <v>116</v>
      </c>
      <c r="D56" s="177">
        <v>19.05</v>
      </c>
    </row>
    <row r="57" spans="2:4">
      <c r="B57" s="100" t="s">
        <v>760</v>
      </c>
      <c r="C57" s="100"/>
      <c r="D57" s="100">
        <f>SUM(D50:D56)</f>
        <v>124.99999999999999</v>
      </c>
    </row>
    <row r="59" spans="2:4">
      <c r="B59" s="769" t="s">
        <v>993</v>
      </c>
      <c r="C59" s="769" t="s">
        <v>973</v>
      </c>
      <c r="D59" s="769"/>
    </row>
  </sheetData>
  <mergeCells count="2">
    <mergeCell ref="B7:C7"/>
    <mergeCell ref="B59:D59"/>
  </mergeCells>
  <pageMargins left="0.78749999999999998" right="0.78749999999999998" top="1.05277777777778" bottom="1.05277777777778" header="0.78749999999999998" footer="0.78749999999999998"/>
  <pageSetup paperSize="9" scale="81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0"/>
  <sheetViews>
    <sheetView topLeftCell="A55" workbookViewId="0">
      <selection activeCell="I82" sqref="I82"/>
    </sheetView>
  </sheetViews>
  <sheetFormatPr defaultRowHeight="15"/>
  <cols>
    <col min="2" max="2" width="30.28515625" customWidth="1"/>
  </cols>
  <sheetData>
    <row r="1" spans="2:4">
      <c r="B1" s="424" t="s">
        <v>965</v>
      </c>
      <c r="C1" s="423"/>
      <c r="D1" s="423"/>
    </row>
    <row r="2" spans="2:4">
      <c r="B2" s="424"/>
      <c r="C2" s="423"/>
      <c r="D2" s="423"/>
    </row>
    <row r="3" spans="2:4">
      <c r="B3" s="424"/>
      <c r="C3" s="423" t="s">
        <v>966</v>
      </c>
      <c r="D3" s="423"/>
    </row>
    <row r="4" spans="2:4">
      <c r="B4" s="424"/>
      <c r="C4" s="423" t="s">
        <v>967</v>
      </c>
      <c r="D4" s="423"/>
    </row>
    <row r="5" spans="2:4">
      <c r="B5" s="424"/>
      <c r="C5" s="425"/>
      <c r="D5" s="423" t="s">
        <v>968</v>
      </c>
    </row>
    <row r="6" spans="2:4">
      <c r="B6" s="50" t="s">
        <v>969</v>
      </c>
    </row>
    <row r="7" spans="2:4">
      <c r="B7" s="774" t="s">
        <v>998</v>
      </c>
      <c r="C7" s="774"/>
      <c r="D7" s="99"/>
    </row>
    <row r="8" spans="2:4">
      <c r="B8" s="446"/>
      <c r="C8" s="50"/>
      <c r="D8" s="99"/>
    </row>
    <row r="9" spans="2:4">
      <c r="B9" s="446" t="s">
        <v>996</v>
      </c>
      <c r="C9" s="50"/>
      <c r="D9" s="99"/>
    </row>
    <row r="10" spans="2:4">
      <c r="B10" s="50"/>
      <c r="C10" s="99"/>
      <c r="D10" s="99"/>
    </row>
    <row r="11" spans="2:4">
      <c r="B11" s="276" t="s">
        <v>630</v>
      </c>
      <c r="C11" s="275">
        <v>50</v>
      </c>
      <c r="D11" s="276">
        <v>22.42</v>
      </c>
    </row>
    <row r="12" spans="2:4">
      <c r="B12" s="276" t="s">
        <v>132</v>
      </c>
      <c r="C12" s="177">
        <v>150</v>
      </c>
      <c r="D12" s="276">
        <v>16.489999999999998</v>
      </c>
    </row>
    <row r="13" spans="2:4">
      <c r="B13" s="449" t="s">
        <v>776</v>
      </c>
      <c r="C13" s="177">
        <v>24</v>
      </c>
      <c r="D13" s="177">
        <v>3.92</v>
      </c>
    </row>
    <row r="14" spans="2:4">
      <c r="B14" s="177" t="s">
        <v>67</v>
      </c>
      <c r="C14" s="177">
        <v>15</v>
      </c>
      <c r="D14" s="310">
        <v>1.27</v>
      </c>
    </row>
    <row r="15" spans="2:4" ht="12.75" customHeight="1">
      <c r="B15" s="297" t="s">
        <v>63</v>
      </c>
      <c r="C15" s="284">
        <v>200</v>
      </c>
      <c r="D15" s="311">
        <v>22.9</v>
      </c>
    </row>
    <row r="16" spans="2:4">
      <c r="B16" s="297" t="s">
        <v>999</v>
      </c>
      <c r="C16" s="284">
        <v>70</v>
      </c>
      <c r="D16" s="311">
        <v>28.37</v>
      </c>
    </row>
    <row r="17" spans="2:4">
      <c r="B17" s="276" t="s">
        <v>997</v>
      </c>
      <c r="C17" s="275"/>
      <c r="D17" s="177">
        <v>4.63</v>
      </c>
    </row>
    <row r="18" spans="2:4">
      <c r="B18" s="100" t="s">
        <v>760</v>
      </c>
      <c r="C18" s="100"/>
      <c r="D18" s="100">
        <f>SUM(D11:D17)</f>
        <v>100</v>
      </c>
    </row>
    <row r="19" spans="2:4">
      <c r="B19" s="99"/>
      <c r="C19" s="99"/>
      <c r="D19" s="99"/>
    </row>
    <row r="20" spans="2:4">
      <c r="B20" s="37" t="s">
        <v>1000</v>
      </c>
      <c r="C20" s="37" t="s">
        <v>1001</v>
      </c>
    </row>
    <row r="22" spans="2:4">
      <c r="B22" s="424" t="s">
        <v>965</v>
      </c>
      <c r="C22" s="423"/>
      <c r="D22" s="423"/>
    </row>
    <row r="23" spans="2:4">
      <c r="B23" s="424"/>
      <c r="C23" s="423"/>
      <c r="D23" s="423"/>
    </row>
    <row r="24" spans="2:4">
      <c r="B24" s="424"/>
      <c r="C24" s="423" t="s">
        <v>966</v>
      </c>
      <c r="D24" s="423"/>
    </row>
    <row r="25" spans="2:4">
      <c r="B25" s="424"/>
      <c r="C25" s="423" t="s">
        <v>967</v>
      </c>
      <c r="D25" s="423"/>
    </row>
    <row r="26" spans="2:4">
      <c r="B26" s="424"/>
      <c r="C26" s="425"/>
      <c r="D26" s="423" t="s">
        <v>968</v>
      </c>
    </row>
    <row r="27" spans="2:4">
      <c r="B27" s="50" t="s">
        <v>969</v>
      </c>
    </row>
    <row r="28" spans="2:4">
      <c r="B28" s="774" t="s">
        <v>995</v>
      </c>
      <c r="C28" s="774"/>
      <c r="D28" s="99"/>
    </row>
    <row r="29" spans="2:4">
      <c r="B29" s="446"/>
      <c r="C29" s="50"/>
      <c r="D29" s="99"/>
    </row>
    <row r="30" spans="2:4">
      <c r="B30" s="446" t="s">
        <v>996</v>
      </c>
      <c r="C30" s="50"/>
      <c r="D30" s="99"/>
    </row>
    <row r="31" spans="2:4">
      <c r="B31" s="50"/>
      <c r="C31" s="99"/>
      <c r="D31" s="99"/>
    </row>
    <row r="32" spans="2:4">
      <c r="B32" s="276" t="s">
        <v>248</v>
      </c>
      <c r="C32" s="275">
        <v>80</v>
      </c>
      <c r="D32" s="276">
        <v>36.56</v>
      </c>
    </row>
    <row r="33" spans="2:4">
      <c r="B33" s="276" t="s">
        <v>772</v>
      </c>
      <c r="C33" s="177">
        <v>150</v>
      </c>
      <c r="D33" s="276">
        <v>12.57</v>
      </c>
    </row>
    <row r="34" spans="2:4">
      <c r="B34" s="449" t="s">
        <v>854</v>
      </c>
      <c r="C34" s="177">
        <v>16</v>
      </c>
      <c r="D34" s="177">
        <v>3.53</v>
      </c>
    </row>
    <row r="35" spans="2:4">
      <c r="B35" s="177" t="s">
        <v>67</v>
      </c>
      <c r="C35" s="177">
        <v>15</v>
      </c>
      <c r="D35" s="310">
        <v>1.27</v>
      </c>
    </row>
    <row r="36" spans="2:4">
      <c r="B36" s="297" t="s">
        <v>63</v>
      </c>
      <c r="C36" s="284">
        <v>200</v>
      </c>
      <c r="D36" s="311">
        <v>22.9</v>
      </c>
    </row>
    <row r="37" spans="2:4">
      <c r="B37" s="297" t="s">
        <v>1002</v>
      </c>
      <c r="C37" s="284">
        <v>75</v>
      </c>
      <c r="D37" s="311">
        <v>18.54</v>
      </c>
    </row>
    <row r="38" spans="2:4">
      <c r="B38" s="276" t="s">
        <v>997</v>
      </c>
      <c r="C38" s="275"/>
      <c r="D38" s="177">
        <v>4.63</v>
      </c>
    </row>
    <row r="39" spans="2:4">
      <c r="B39" s="100" t="s">
        <v>760</v>
      </c>
      <c r="C39" s="100"/>
      <c r="D39" s="100">
        <f>SUM(D32:D38)</f>
        <v>100</v>
      </c>
    </row>
    <row r="40" spans="2:4">
      <c r="B40" s="99"/>
      <c r="C40" s="99"/>
      <c r="D40" s="99"/>
    </row>
    <row r="41" spans="2:4" s="99" customFormat="1">
      <c r="B41" s="99" t="s">
        <v>1000</v>
      </c>
      <c r="C41" s="99" t="s">
        <v>1001</v>
      </c>
    </row>
    <row r="42" spans="2:4" s="99" customFormat="1"/>
    <row r="44" spans="2:4">
      <c r="B44" s="424"/>
      <c r="C44" s="423" t="s">
        <v>966</v>
      </c>
      <c r="D44" s="423"/>
    </row>
    <row r="45" spans="2:4">
      <c r="B45" s="424"/>
      <c r="C45" s="423" t="s">
        <v>967</v>
      </c>
      <c r="D45" s="423"/>
    </row>
    <row r="46" spans="2:4">
      <c r="B46" s="424"/>
      <c r="C46" s="425"/>
      <c r="D46" s="423" t="s">
        <v>968</v>
      </c>
    </row>
    <row r="47" spans="2:4">
      <c r="B47" s="190" t="s">
        <v>969</v>
      </c>
      <c r="C47" s="451"/>
    </row>
    <row r="48" spans="2:4">
      <c r="B48" s="775" t="s">
        <v>1006</v>
      </c>
      <c r="C48" s="775"/>
      <c r="D48" s="99"/>
    </row>
    <row r="49" spans="2:5">
      <c r="B49" s="446"/>
      <c r="C49" s="50"/>
      <c r="D49" s="99"/>
    </row>
    <row r="50" spans="2:5">
      <c r="B50" s="446" t="s">
        <v>996</v>
      </c>
      <c r="C50" s="50"/>
      <c r="D50" s="99"/>
    </row>
    <row r="51" spans="2:5">
      <c r="B51" s="50"/>
      <c r="C51" s="99"/>
      <c r="D51" s="99"/>
    </row>
    <row r="52" spans="2:5">
      <c r="B52" s="276" t="s">
        <v>622</v>
      </c>
      <c r="C52" s="275" t="s">
        <v>223</v>
      </c>
      <c r="D52" s="276">
        <v>51.29</v>
      </c>
    </row>
    <row r="53" spans="2:5">
      <c r="B53" s="276" t="s">
        <v>753</v>
      </c>
      <c r="C53" s="177">
        <v>150</v>
      </c>
      <c r="D53" s="276">
        <v>9.33</v>
      </c>
    </row>
    <row r="54" spans="2:5">
      <c r="B54" s="177" t="s">
        <v>67</v>
      </c>
      <c r="C54" s="177">
        <v>15</v>
      </c>
      <c r="D54" s="310">
        <v>1.27</v>
      </c>
    </row>
    <row r="55" spans="2:5">
      <c r="B55" s="297" t="s">
        <v>63</v>
      </c>
      <c r="C55" s="284">
        <v>200</v>
      </c>
      <c r="D55" s="311">
        <v>22.9</v>
      </c>
    </row>
    <row r="56" spans="2:5">
      <c r="B56" s="297" t="s">
        <v>1007</v>
      </c>
      <c r="C56" s="284">
        <v>65</v>
      </c>
      <c r="D56" s="311">
        <v>10.58</v>
      </c>
    </row>
    <row r="57" spans="2:5">
      <c r="B57" s="276" t="s">
        <v>997</v>
      </c>
      <c r="C57" s="275"/>
      <c r="D57" s="177">
        <v>4.63</v>
      </c>
    </row>
    <row r="58" spans="2:5">
      <c r="B58" s="100" t="s">
        <v>760</v>
      </c>
      <c r="C58" s="100"/>
      <c r="D58" s="100">
        <f>SUM(D52:D57)</f>
        <v>99.999999999999986</v>
      </c>
    </row>
    <row r="59" spans="2:5">
      <c r="B59" s="99"/>
      <c r="C59" s="99"/>
      <c r="D59" s="99"/>
    </row>
    <row r="60" spans="2:5">
      <c r="B60" s="99" t="s">
        <v>1000</v>
      </c>
      <c r="C60" s="99" t="s">
        <v>1001</v>
      </c>
      <c r="D60" s="99"/>
      <c r="E60" s="99"/>
    </row>
    <row r="64" spans="2:5">
      <c r="B64" s="424"/>
      <c r="C64" s="423" t="s">
        <v>966</v>
      </c>
      <c r="D64" s="423"/>
    </row>
    <row r="65" spans="2:5">
      <c r="B65" s="424"/>
      <c r="C65" s="423" t="s">
        <v>967</v>
      </c>
      <c r="D65" s="423"/>
    </row>
    <row r="66" spans="2:5">
      <c r="B66" s="424"/>
      <c r="C66" s="425"/>
      <c r="D66" s="423" t="s">
        <v>968</v>
      </c>
    </row>
    <row r="67" spans="2:5">
      <c r="B67" s="190" t="s">
        <v>969</v>
      </c>
      <c r="C67" s="451"/>
    </row>
    <row r="68" spans="2:5">
      <c r="B68" s="775" t="s">
        <v>1008</v>
      </c>
      <c r="C68" s="775"/>
      <c r="D68" s="99"/>
    </row>
    <row r="69" spans="2:5">
      <c r="B69" s="446"/>
      <c r="C69" s="50"/>
      <c r="D69" s="99"/>
    </row>
    <row r="70" spans="2:5">
      <c r="B70" s="446" t="s">
        <v>996</v>
      </c>
      <c r="C70" s="50"/>
      <c r="D70" s="99"/>
    </row>
    <row r="71" spans="2:5">
      <c r="B71" s="50"/>
      <c r="C71" s="99"/>
      <c r="D71" s="99"/>
    </row>
    <row r="72" spans="2:5">
      <c r="B72" s="276" t="s">
        <v>374</v>
      </c>
      <c r="C72" s="275" t="s">
        <v>226</v>
      </c>
      <c r="D72" s="276">
        <v>48.79</v>
      </c>
    </row>
    <row r="73" spans="2:5" s="99" customFormat="1">
      <c r="B73" s="449" t="s">
        <v>776</v>
      </c>
      <c r="C73" s="276">
        <v>20</v>
      </c>
      <c r="D73" s="276">
        <v>3.41</v>
      </c>
    </row>
    <row r="74" spans="2:5">
      <c r="B74" s="177" t="s">
        <v>67</v>
      </c>
      <c r="C74" s="177" t="s">
        <v>1010</v>
      </c>
      <c r="D74" s="310">
        <v>0.41</v>
      </c>
    </row>
    <row r="75" spans="2:5">
      <c r="B75" s="297" t="s">
        <v>63</v>
      </c>
      <c r="C75" s="284">
        <v>200</v>
      </c>
      <c r="D75" s="311">
        <v>22.9</v>
      </c>
    </row>
    <row r="76" spans="2:5">
      <c r="B76" s="297" t="s">
        <v>1009</v>
      </c>
      <c r="C76" s="284">
        <v>100</v>
      </c>
      <c r="D76" s="311">
        <v>19.86</v>
      </c>
      <c r="E76" s="37"/>
    </row>
    <row r="77" spans="2:5">
      <c r="B77" s="276" t="s">
        <v>997</v>
      </c>
      <c r="C77" s="275"/>
      <c r="D77" s="177">
        <v>4.63</v>
      </c>
    </row>
    <row r="78" spans="2:5">
      <c r="B78" s="100" t="s">
        <v>760</v>
      </c>
      <c r="C78" s="100"/>
      <c r="D78" s="100">
        <f>SUM(D72:D77)</f>
        <v>99.999999999999986</v>
      </c>
    </row>
    <row r="79" spans="2:5">
      <c r="B79" s="99"/>
      <c r="C79" s="99"/>
      <c r="D79" s="99"/>
    </row>
    <row r="80" spans="2:5">
      <c r="B80" s="99" t="s">
        <v>1000</v>
      </c>
      <c r="C80" s="99" t="s">
        <v>1001</v>
      </c>
      <c r="D80" s="99"/>
      <c r="E80" s="99"/>
    </row>
  </sheetData>
  <mergeCells count="4">
    <mergeCell ref="B7:C7"/>
    <mergeCell ref="B28:C28"/>
    <mergeCell ref="B48:C48"/>
    <mergeCell ref="B68:C6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2"/>
  <sheetViews>
    <sheetView topLeftCell="A85" zoomScaleNormal="100" workbookViewId="0">
      <selection activeCell="R60" sqref="R60"/>
    </sheetView>
  </sheetViews>
  <sheetFormatPr defaultRowHeight="15"/>
  <cols>
    <col min="1" max="1" width="31.140625" customWidth="1"/>
    <col min="2" max="4" width="9.5703125" customWidth="1"/>
    <col min="5" max="5" width="32.85546875" customWidth="1"/>
    <col min="9" max="9" width="9.140625" style="497"/>
  </cols>
  <sheetData>
    <row r="1" spans="1:16" ht="15.75">
      <c r="A1" s="779" t="s">
        <v>1068</v>
      </c>
      <c r="B1" s="779"/>
      <c r="C1" s="779"/>
      <c r="D1" s="779"/>
      <c r="E1" s="779"/>
      <c r="F1" s="779"/>
      <c r="G1" s="779"/>
      <c r="H1" s="779"/>
      <c r="I1" s="544"/>
      <c r="J1" s="544"/>
      <c r="K1" s="544"/>
      <c r="L1" s="544"/>
      <c r="M1" s="544"/>
      <c r="N1" s="544"/>
      <c r="O1" s="544"/>
    </row>
    <row r="2" spans="1:16" ht="15.75">
      <c r="A2" s="780" t="s">
        <v>1058</v>
      </c>
      <c r="B2" s="780"/>
      <c r="C2" s="780"/>
      <c r="D2" s="780"/>
      <c r="E2" s="780"/>
      <c r="F2" s="780"/>
      <c r="G2" s="780"/>
      <c r="H2" s="780"/>
      <c r="I2" s="781"/>
    </row>
    <row r="3" spans="1:16" ht="15.75">
      <c r="A3" s="779" t="s">
        <v>1067</v>
      </c>
      <c r="B3" s="779"/>
      <c r="C3" s="779"/>
      <c r="D3" s="779"/>
      <c r="E3" s="779"/>
      <c r="F3" s="779"/>
      <c r="G3" s="779"/>
      <c r="H3" s="779"/>
      <c r="I3" s="540"/>
      <c r="J3" s="538"/>
      <c r="K3" s="538"/>
      <c r="L3" s="538"/>
      <c r="M3" s="538"/>
      <c r="N3" s="538"/>
      <c r="O3" s="538"/>
      <c r="P3" s="538"/>
    </row>
    <row r="4" spans="1:16" ht="15.75">
      <c r="A4" s="779" t="s">
        <v>1059</v>
      </c>
      <c r="B4" s="779"/>
      <c r="C4" s="779"/>
      <c r="D4" s="779"/>
      <c r="E4" s="779"/>
      <c r="F4" s="779"/>
      <c r="G4" s="779"/>
      <c r="H4" s="779"/>
      <c r="I4" s="541"/>
      <c r="J4" s="538"/>
      <c r="K4" s="538"/>
      <c r="L4" s="538"/>
      <c r="M4" s="538"/>
      <c r="N4" s="538"/>
      <c r="O4" s="538"/>
      <c r="P4" s="538"/>
    </row>
    <row r="5" spans="1:16" ht="15.75">
      <c r="A5" s="122"/>
      <c r="B5" s="122"/>
      <c r="C5" s="122"/>
      <c r="D5" s="122"/>
      <c r="E5" s="122"/>
      <c r="F5" s="122"/>
      <c r="G5" s="122"/>
      <c r="H5" s="122"/>
    </row>
    <row r="6" spans="1:16">
      <c r="A6" s="460" t="s">
        <v>1064</v>
      </c>
      <c r="B6" s="460" t="s">
        <v>1066</v>
      </c>
      <c r="C6" s="460"/>
      <c r="D6" s="460"/>
      <c r="E6" s="760" t="s">
        <v>1065</v>
      </c>
      <c r="F6" s="760"/>
      <c r="G6" s="760"/>
      <c r="H6" s="183"/>
    </row>
    <row r="7" spans="1:16">
      <c r="A7" s="460"/>
      <c r="B7" s="460"/>
      <c r="C7" s="460"/>
      <c r="D7" s="460"/>
      <c r="E7" s="183"/>
      <c r="F7" s="183"/>
      <c r="G7" s="183"/>
      <c r="H7" s="183"/>
    </row>
    <row r="8" spans="1:16">
      <c r="A8" s="460" t="s">
        <v>736</v>
      </c>
      <c r="B8" s="183" t="s">
        <v>733</v>
      </c>
      <c r="C8" s="183" t="s">
        <v>734</v>
      </c>
      <c r="D8" s="460" t="s">
        <v>735</v>
      </c>
      <c r="E8" s="183" t="s">
        <v>737</v>
      </c>
      <c r="F8" s="183" t="s">
        <v>733</v>
      </c>
      <c r="G8" s="183" t="s">
        <v>734</v>
      </c>
      <c r="H8" s="460" t="s">
        <v>735</v>
      </c>
    </row>
    <row r="9" spans="1:16">
      <c r="A9" s="460" t="s">
        <v>615</v>
      </c>
      <c r="B9" s="453"/>
      <c r="C9" s="453"/>
      <c r="D9" s="453"/>
      <c r="E9" s="178" t="s">
        <v>1043</v>
      </c>
      <c r="F9" s="178" t="s">
        <v>1044</v>
      </c>
      <c r="G9" s="278" t="s">
        <v>1045</v>
      </c>
      <c r="H9" s="470">
        <v>19.11</v>
      </c>
    </row>
    <row r="10" spans="1:16">
      <c r="A10" s="453" t="s">
        <v>1013</v>
      </c>
      <c r="B10" s="278" t="s">
        <v>159</v>
      </c>
      <c r="C10" s="278">
        <v>242</v>
      </c>
      <c r="D10" s="470">
        <v>22.22</v>
      </c>
      <c r="E10" s="453" t="s">
        <v>1062</v>
      </c>
      <c r="F10" s="733" t="s">
        <v>269</v>
      </c>
      <c r="G10" s="178">
        <v>290</v>
      </c>
      <c r="H10" s="453">
        <v>44.07</v>
      </c>
      <c r="I10" s="542"/>
      <c r="K10" s="37"/>
    </row>
    <row r="11" spans="1:16">
      <c r="A11" s="453" t="s">
        <v>1053</v>
      </c>
      <c r="B11" s="470">
        <v>200</v>
      </c>
      <c r="C11" s="470">
        <v>57</v>
      </c>
      <c r="D11" s="453">
        <v>2.6</v>
      </c>
      <c r="E11" s="178" t="s">
        <v>616</v>
      </c>
      <c r="F11" s="782"/>
      <c r="G11" s="178">
        <v>22</v>
      </c>
      <c r="H11" s="178">
        <v>1.38</v>
      </c>
    </row>
    <row r="12" spans="1:16">
      <c r="A12" s="453" t="s">
        <v>70</v>
      </c>
      <c r="B12" s="470">
        <v>20</v>
      </c>
      <c r="C12" s="178">
        <v>53</v>
      </c>
      <c r="D12" s="453">
        <v>2.68</v>
      </c>
      <c r="E12" s="178" t="s">
        <v>753</v>
      </c>
      <c r="F12" s="178">
        <v>150</v>
      </c>
      <c r="G12" s="178">
        <v>245</v>
      </c>
      <c r="H12" s="453">
        <v>9.33</v>
      </c>
    </row>
    <row r="13" spans="1:16">
      <c r="A13" s="453" t="s">
        <v>754</v>
      </c>
      <c r="B13" s="178">
        <v>200</v>
      </c>
      <c r="C13" s="178">
        <v>158</v>
      </c>
      <c r="D13" s="453">
        <v>40</v>
      </c>
      <c r="E13" s="453" t="s">
        <v>756</v>
      </c>
      <c r="F13" s="453">
        <v>200</v>
      </c>
      <c r="G13" s="453">
        <v>98</v>
      </c>
      <c r="H13" s="453">
        <v>8.5399999999999991</v>
      </c>
    </row>
    <row r="14" spans="1:16">
      <c r="A14" s="453" t="s">
        <v>1034</v>
      </c>
      <c r="B14" s="453">
        <v>145</v>
      </c>
      <c r="C14" s="453">
        <v>68</v>
      </c>
      <c r="D14" s="453">
        <v>17.5</v>
      </c>
      <c r="E14" s="453" t="s">
        <v>67</v>
      </c>
      <c r="F14" s="470">
        <v>31</v>
      </c>
      <c r="G14" s="178">
        <v>63</v>
      </c>
      <c r="H14" s="453">
        <v>2.57</v>
      </c>
    </row>
    <row r="15" spans="1:16">
      <c r="A15" s="460" t="s">
        <v>760</v>
      </c>
      <c r="B15" s="460">
        <v>770</v>
      </c>
      <c r="C15" s="460">
        <f>SUM(C10:C14)</f>
        <v>578</v>
      </c>
      <c r="D15" s="460">
        <f>SUM(D10:D14)</f>
        <v>85</v>
      </c>
      <c r="E15" s="460" t="s">
        <v>760</v>
      </c>
      <c r="F15" s="183">
        <v>755</v>
      </c>
      <c r="G15" s="183">
        <v>859</v>
      </c>
      <c r="H15" s="460">
        <f>SUM(H9:H14)</f>
        <v>85</v>
      </c>
    </row>
    <row r="16" spans="1:16">
      <c r="A16" s="460" t="s">
        <v>621</v>
      </c>
      <c r="B16" s="460"/>
      <c r="C16" s="460"/>
      <c r="D16" s="460"/>
      <c r="E16" s="460"/>
      <c r="F16" s="183"/>
      <c r="G16" s="183"/>
      <c r="H16" s="460"/>
    </row>
    <row r="17" spans="1:8">
      <c r="A17" s="317"/>
      <c r="B17" s="453"/>
      <c r="C17" s="453"/>
      <c r="D17" s="453"/>
      <c r="E17" s="178" t="s">
        <v>762</v>
      </c>
      <c r="F17" s="453" t="s">
        <v>1015</v>
      </c>
      <c r="G17" s="453" t="s">
        <v>1016</v>
      </c>
      <c r="H17" s="453">
        <v>7.26</v>
      </c>
    </row>
    <row r="18" spans="1:8" ht="30">
      <c r="A18" s="483" t="s">
        <v>768</v>
      </c>
      <c r="B18" s="784" t="s">
        <v>269</v>
      </c>
      <c r="C18" s="178">
        <v>212</v>
      </c>
      <c r="D18" s="453">
        <v>50.97</v>
      </c>
      <c r="E18" s="453" t="s">
        <v>767</v>
      </c>
      <c r="F18" s="482" t="s">
        <v>223</v>
      </c>
      <c r="G18" s="453">
        <v>357</v>
      </c>
      <c r="H18" s="453">
        <v>57.49</v>
      </c>
    </row>
    <row r="19" spans="1:8">
      <c r="A19" s="453" t="s">
        <v>616</v>
      </c>
      <c r="B19" s="785"/>
      <c r="C19" s="178">
        <v>22</v>
      </c>
      <c r="D19" s="178">
        <v>2.93</v>
      </c>
      <c r="E19" s="453" t="s">
        <v>132</v>
      </c>
      <c r="F19" s="482">
        <v>150</v>
      </c>
      <c r="G19" s="453">
        <v>221</v>
      </c>
      <c r="H19" s="453">
        <v>16.489999999999998</v>
      </c>
    </row>
    <row r="20" spans="1:8">
      <c r="A20" s="453" t="s">
        <v>772</v>
      </c>
      <c r="B20" s="178">
        <v>150</v>
      </c>
      <c r="C20" s="178">
        <v>232</v>
      </c>
      <c r="D20" s="453">
        <v>12.57</v>
      </c>
      <c r="E20" s="178" t="s">
        <v>22</v>
      </c>
      <c r="F20" s="278" t="s">
        <v>23</v>
      </c>
      <c r="G20" s="178">
        <v>57</v>
      </c>
      <c r="H20" s="453">
        <v>2.6</v>
      </c>
    </row>
    <row r="21" spans="1:8">
      <c r="A21" s="453" t="s">
        <v>1052</v>
      </c>
      <c r="B21" s="453">
        <v>200</v>
      </c>
      <c r="C21" s="453">
        <v>107</v>
      </c>
      <c r="D21" s="453">
        <v>9.07</v>
      </c>
      <c r="E21" s="453" t="s">
        <v>67</v>
      </c>
      <c r="F21" s="470">
        <v>14</v>
      </c>
      <c r="G21" s="178">
        <v>29</v>
      </c>
      <c r="H21" s="453">
        <v>1.1599999999999999</v>
      </c>
    </row>
    <row r="22" spans="1:8">
      <c r="A22" s="483" t="s">
        <v>618</v>
      </c>
      <c r="B22" s="350">
        <v>40</v>
      </c>
      <c r="C22" s="178">
        <v>82</v>
      </c>
      <c r="D22" s="453">
        <v>4.3499999999999996</v>
      </c>
      <c r="E22" s="453"/>
      <c r="F22" s="178"/>
      <c r="G22" s="178"/>
      <c r="H22" s="453"/>
    </row>
    <row r="23" spans="1:8">
      <c r="A23" s="453" t="s">
        <v>1035</v>
      </c>
      <c r="B23" s="453">
        <v>31</v>
      </c>
      <c r="C23" s="453">
        <v>4.3</v>
      </c>
      <c r="D23" s="453">
        <v>5.1100000000000003</v>
      </c>
      <c r="E23" s="178"/>
      <c r="F23" s="178"/>
      <c r="G23" s="183"/>
      <c r="H23" s="453"/>
    </row>
    <row r="24" spans="1:8">
      <c r="A24" s="460" t="s">
        <v>676</v>
      </c>
      <c r="B24" s="460">
        <v>531</v>
      </c>
      <c r="C24" s="460">
        <f>SUM(C18:C23)</f>
        <v>659.3</v>
      </c>
      <c r="D24" s="460">
        <f>SUM(D18:D23)</f>
        <v>84.999999999999986</v>
      </c>
      <c r="E24" s="460" t="s">
        <v>760</v>
      </c>
      <c r="F24" s="183">
        <v>717</v>
      </c>
      <c r="G24" s="183">
        <v>768</v>
      </c>
      <c r="H24" s="460">
        <f>SUM(H17:H23)</f>
        <v>84.999999999999986</v>
      </c>
    </row>
    <row r="25" spans="1:8">
      <c r="A25" s="460" t="s">
        <v>623</v>
      </c>
      <c r="B25" s="460"/>
      <c r="C25" s="460"/>
      <c r="D25" s="460"/>
      <c r="E25" s="460"/>
      <c r="F25" s="183"/>
      <c r="G25" s="183"/>
      <c r="H25" s="460"/>
    </row>
    <row r="26" spans="1:8">
      <c r="A26" s="317"/>
      <c r="B26" s="453"/>
      <c r="C26" s="453"/>
      <c r="D26" s="453"/>
      <c r="E26" s="178" t="s">
        <v>779</v>
      </c>
      <c r="F26" s="178" t="s">
        <v>763</v>
      </c>
      <c r="G26" s="178" t="s">
        <v>780</v>
      </c>
      <c r="H26" s="453">
        <v>10.06</v>
      </c>
    </row>
    <row r="27" spans="1:8">
      <c r="A27" s="453" t="s">
        <v>1036</v>
      </c>
      <c r="B27" s="453">
        <v>75</v>
      </c>
      <c r="C27" s="453">
        <v>281</v>
      </c>
      <c r="D27" s="453">
        <v>34.11</v>
      </c>
      <c r="E27" s="453" t="s">
        <v>1049</v>
      </c>
      <c r="F27" s="453">
        <v>65</v>
      </c>
      <c r="G27" s="453">
        <v>361</v>
      </c>
      <c r="H27" s="453">
        <v>58.02</v>
      </c>
    </row>
    <row r="28" spans="1:8">
      <c r="A28" s="453" t="s">
        <v>625</v>
      </c>
      <c r="B28" s="453">
        <v>30</v>
      </c>
      <c r="C28" s="453">
        <v>24</v>
      </c>
      <c r="D28" s="453">
        <v>2.93</v>
      </c>
      <c r="E28" s="453" t="s">
        <v>625</v>
      </c>
      <c r="F28" s="470">
        <v>30</v>
      </c>
      <c r="G28" s="453">
        <v>24</v>
      </c>
      <c r="H28" s="453">
        <v>2.93</v>
      </c>
    </row>
    <row r="29" spans="1:8">
      <c r="A29" s="453" t="s">
        <v>132</v>
      </c>
      <c r="B29" s="453">
        <v>150</v>
      </c>
      <c r="C29" s="453">
        <v>221</v>
      </c>
      <c r="D29" s="453">
        <v>15.24</v>
      </c>
      <c r="E29" s="178" t="s">
        <v>753</v>
      </c>
      <c r="F29" s="178">
        <v>150</v>
      </c>
      <c r="G29" s="178">
        <v>245</v>
      </c>
      <c r="H29" s="453">
        <v>9.33</v>
      </c>
    </row>
    <row r="30" spans="1:8">
      <c r="A30" s="221" t="s">
        <v>1037</v>
      </c>
      <c r="B30" s="453">
        <v>30</v>
      </c>
      <c r="C30" s="453">
        <v>4.2</v>
      </c>
      <c r="D30" s="453">
        <v>4.97</v>
      </c>
      <c r="E30" s="483" t="s">
        <v>22</v>
      </c>
      <c r="F30" s="350">
        <v>200</v>
      </c>
      <c r="G30" s="178">
        <v>57</v>
      </c>
      <c r="H30" s="453">
        <v>2.6</v>
      </c>
    </row>
    <row r="31" spans="1:8">
      <c r="A31" s="453" t="s">
        <v>62</v>
      </c>
      <c r="B31" s="477">
        <v>200</v>
      </c>
      <c r="C31" s="477">
        <v>90</v>
      </c>
      <c r="D31" s="477">
        <v>11.61</v>
      </c>
      <c r="E31" s="453" t="s">
        <v>67</v>
      </c>
      <c r="F31" s="470">
        <v>25</v>
      </c>
      <c r="G31" s="178">
        <v>51</v>
      </c>
      <c r="H31" s="453">
        <v>2.06</v>
      </c>
    </row>
    <row r="32" spans="1:8">
      <c r="A32" s="453" t="s">
        <v>852</v>
      </c>
      <c r="B32" s="453">
        <v>20</v>
      </c>
      <c r="C32" s="453">
        <v>53</v>
      </c>
      <c r="D32" s="453">
        <v>2.68</v>
      </c>
      <c r="E32" s="481"/>
      <c r="F32" s="453"/>
      <c r="G32" s="453"/>
      <c r="H32" s="453"/>
    </row>
    <row r="33" spans="1:8">
      <c r="A33" s="453" t="s">
        <v>988</v>
      </c>
      <c r="B33" s="453">
        <v>112</v>
      </c>
      <c r="C33" s="453">
        <v>53</v>
      </c>
      <c r="D33" s="453">
        <v>13.46</v>
      </c>
      <c r="E33" s="475"/>
      <c r="F33" s="475"/>
      <c r="G33" s="475"/>
      <c r="H33" s="475"/>
    </row>
    <row r="34" spans="1:8">
      <c r="A34" s="460" t="s">
        <v>676</v>
      </c>
      <c r="B34" s="460">
        <f>SUM(B27:B33)</f>
        <v>617</v>
      </c>
      <c r="C34" s="460">
        <f>SUM(C27:C33)</f>
        <v>726.2</v>
      </c>
      <c r="D34" s="460">
        <f>SUM(D27:D33)</f>
        <v>85</v>
      </c>
      <c r="E34" s="460" t="s">
        <v>760</v>
      </c>
      <c r="F34" s="461">
        <v>725</v>
      </c>
      <c r="G34" s="460">
        <v>848</v>
      </c>
      <c r="H34" s="460">
        <f>SUM(H26:H33)</f>
        <v>85</v>
      </c>
    </row>
    <row r="35" spans="1:8">
      <c r="A35" s="460"/>
      <c r="B35" s="460"/>
      <c r="C35" s="460"/>
      <c r="D35" s="460"/>
      <c r="E35" s="460"/>
      <c r="F35" s="461"/>
      <c r="G35" s="460"/>
      <c r="H35" s="460"/>
    </row>
    <row r="36" spans="1:8">
      <c r="A36" s="460"/>
      <c r="B36" s="460"/>
      <c r="C36" s="460"/>
      <c r="D36" s="460"/>
      <c r="E36" s="460"/>
      <c r="F36" s="461"/>
      <c r="G36" s="460"/>
      <c r="H36" s="460"/>
    </row>
    <row r="37" spans="1:8">
      <c r="A37" s="460"/>
      <c r="B37" s="460"/>
      <c r="C37" s="460"/>
      <c r="D37" s="460"/>
      <c r="E37" s="460"/>
      <c r="F37" s="461"/>
      <c r="G37" s="460"/>
      <c r="H37" s="460"/>
    </row>
    <row r="38" spans="1:8">
      <c r="A38" s="460"/>
      <c r="B38" s="460"/>
      <c r="C38" s="460"/>
      <c r="D38" s="460"/>
      <c r="E38" s="460"/>
      <c r="F38" s="461"/>
      <c r="G38" s="460"/>
      <c r="H38" s="460"/>
    </row>
    <row r="39" spans="1:8">
      <c r="A39" s="460" t="s">
        <v>627</v>
      </c>
      <c r="B39" s="460"/>
      <c r="C39" s="460"/>
      <c r="D39" s="460"/>
      <c r="E39" s="460"/>
      <c r="F39" s="461"/>
      <c r="G39" s="460"/>
      <c r="H39" s="460"/>
    </row>
    <row r="40" spans="1:8">
      <c r="A40" s="317"/>
      <c r="B40" s="453"/>
      <c r="C40" s="453"/>
      <c r="D40" s="453"/>
      <c r="E40" s="481" t="s">
        <v>797</v>
      </c>
      <c r="F40" s="493" t="s">
        <v>79</v>
      </c>
      <c r="G40" s="453">
        <v>130</v>
      </c>
      <c r="H40" s="453">
        <v>13.61</v>
      </c>
    </row>
    <row r="41" spans="1:8" ht="30">
      <c r="A41" s="246" t="s">
        <v>1038</v>
      </c>
      <c r="B41" s="494" t="s">
        <v>443</v>
      </c>
      <c r="C41" s="246">
        <v>317</v>
      </c>
      <c r="D41" s="246">
        <v>31.11</v>
      </c>
      <c r="E41" s="481" t="s">
        <v>1048</v>
      </c>
      <c r="F41" s="494" t="s">
        <v>195</v>
      </c>
      <c r="G41" s="494">
        <v>190</v>
      </c>
      <c r="H41" s="482">
        <v>35.619999999999997</v>
      </c>
    </row>
    <row r="42" spans="1:8">
      <c r="A42" s="453" t="s">
        <v>807</v>
      </c>
      <c r="B42" s="453">
        <v>200</v>
      </c>
      <c r="C42" s="453">
        <v>94</v>
      </c>
      <c r="D42" s="453">
        <v>8.89</v>
      </c>
      <c r="E42" s="178" t="s">
        <v>803</v>
      </c>
      <c r="F42" s="178">
        <v>50</v>
      </c>
      <c r="G42" s="178">
        <v>9</v>
      </c>
      <c r="H42" s="178">
        <v>9.33</v>
      </c>
    </row>
    <row r="43" spans="1:8">
      <c r="A43" s="453" t="s">
        <v>618</v>
      </c>
      <c r="B43" s="453">
        <v>38</v>
      </c>
      <c r="C43" s="453">
        <v>78</v>
      </c>
      <c r="D43" s="453">
        <v>5</v>
      </c>
      <c r="E43" s="178" t="s">
        <v>805</v>
      </c>
      <c r="F43" s="178">
        <v>150</v>
      </c>
      <c r="G43" s="178">
        <v>232</v>
      </c>
      <c r="H43" s="453">
        <v>12.57</v>
      </c>
    </row>
    <row r="44" spans="1:8">
      <c r="A44" s="453" t="s">
        <v>754</v>
      </c>
      <c r="B44" s="453">
        <v>200</v>
      </c>
      <c r="C44" s="453">
        <v>158</v>
      </c>
      <c r="D44" s="453">
        <v>40</v>
      </c>
      <c r="E44" s="453" t="s">
        <v>807</v>
      </c>
      <c r="F44" s="453">
        <v>200</v>
      </c>
      <c r="G44" s="453">
        <v>94</v>
      </c>
      <c r="H44" s="453">
        <v>8.89</v>
      </c>
    </row>
    <row r="45" spans="1:8">
      <c r="A45" s="317"/>
      <c r="B45" s="317"/>
      <c r="C45" s="317"/>
      <c r="D45" s="317"/>
      <c r="E45" s="453" t="s">
        <v>67</v>
      </c>
      <c r="F45" s="470">
        <v>35</v>
      </c>
      <c r="G45" s="178">
        <v>64</v>
      </c>
      <c r="H45" s="453">
        <v>2.89</v>
      </c>
    </row>
    <row r="46" spans="1:8">
      <c r="A46" s="453"/>
      <c r="B46" s="453"/>
      <c r="C46" s="453"/>
      <c r="D46" s="453"/>
      <c r="E46" s="177" t="s">
        <v>1051</v>
      </c>
      <c r="F46" s="177">
        <v>10</v>
      </c>
      <c r="G46" s="177">
        <v>39</v>
      </c>
      <c r="H46" s="177">
        <v>2.09</v>
      </c>
    </row>
    <row r="47" spans="1:8">
      <c r="A47" s="460" t="s">
        <v>676</v>
      </c>
      <c r="B47" s="460">
        <v>608</v>
      </c>
      <c r="C47" s="460">
        <f>SUM(C41:C46)</f>
        <v>647</v>
      </c>
      <c r="D47" s="460">
        <f>SUM(D41:D46)</f>
        <v>85</v>
      </c>
      <c r="E47" s="183" t="s">
        <v>676</v>
      </c>
      <c r="F47" s="183">
        <v>795</v>
      </c>
      <c r="G47" s="460">
        <f>SUM(G40:G46)</f>
        <v>758</v>
      </c>
      <c r="H47" s="460">
        <f>SUM(H40:H46)</f>
        <v>85</v>
      </c>
    </row>
    <row r="48" spans="1:8">
      <c r="A48" s="460" t="s">
        <v>629</v>
      </c>
      <c r="B48" s="460"/>
      <c r="C48" s="460"/>
      <c r="D48" s="460"/>
      <c r="E48" s="183"/>
      <c r="F48" s="183"/>
      <c r="G48" s="460"/>
      <c r="H48" s="460"/>
    </row>
    <row r="49" spans="1:8" ht="30">
      <c r="A49" s="317"/>
      <c r="B49" s="453"/>
      <c r="C49" s="453"/>
      <c r="D49" s="453"/>
      <c r="E49" s="481" t="s">
        <v>1046</v>
      </c>
      <c r="F49" s="492" t="s">
        <v>811</v>
      </c>
      <c r="G49" s="178" t="s">
        <v>1047</v>
      </c>
      <c r="H49" s="453">
        <v>18.38</v>
      </c>
    </row>
    <row r="50" spans="1:8">
      <c r="A50" s="453" t="s">
        <v>1040</v>
      </c>
      <c r="B50" s="453">
        <v>150</v>
      </c>
      <c r="C50" s="453">
        <v>320</v>
      </c>
      <c r="D50" s="453">
        <v>57.03</v>
      </c>
      <c r="E50" s="246" t="s">
        <v>815</v>
      </c>
      <c r="F50" s="738" t="s">
        <v>252</v>
      </c>
      <c r="G50" s="246">
        <v>281</v>
      </c>
      <c r="H50" s="499">
        <v>34.11</v>
      </c>
    </row>
    <row r="51" spans="1:8">
      <c r="A51" s="453" t="s">
        <v>1039</v>
      </c>
      <c r="B51" s="453">
        <v>18</v>
      </c>
      <c r="C51" s="453">
        <v>47</v>
      </c>
      <c r="D51" s="453">
        <v>9.94</v>
      </c>
      <c r="E51" s="453" t="s">
        <v>625</v>
      </c>
      <c r="F51" s="749"/>
      <c r="G51" s="453">
        <v>24</v>
      </c>
      <c r="H51" s="453">
        <v>2.93</v>
      </c>
    </row>
    <row r="52" spans="1:8">
      <c r="A52" s="453" t="s">
        <v>22</v>
      </c>
      <c r="B52" s="453">
        <v>200</v>
      </c>
      <c r="C52" s="453">
        <v>57</v>
      </c>
      <c r="D52" s="453">
        <v>2.6</v>
      </c>
      <c r="E52" s="453" t="s">
        <v>132</v>
      </c>
      <c r="F52" s="482">
        <v>150</v>
      </c>
      <c r="G52" s="453">
        <v>221</v>
      </c>
      <c r="H52" s="453">
        <v>16.489999999999998</v>
      </c>
    </row>
    <row r="53" spans="1:8">
      <c r="A53" s="453" t="s">
        <v>852</v>
      </c>
      <c r="B53" s="453">
        <v>26</v>
      </c>
      <c r="C53" s="453">
        <v>53</v>
      </c>
      <c r="D53" s="453">
        <v>3.37</v>
      </c>
      <c r="E53" s="178" t="s">
        <v>62</v>
      </c>
      <c r="F53" s="178">
        <v>200</v>
      </c>
      <c r="G53" s="178">
        <v>90</v>
      </c>
      <c r="H53" s="453">
        <v>11.61</v>
      </c>
    </row>
    <row r="54" spans="1:8">
      <c r="A54" s="453" t="s">
        <v>820</v>
      </c>
      <c r="B54" s="470">
        <v>100</v>
      </c>
      <c r="C54" s="470">
        <v>47</v>
      </c>
      <c r="D54" s="453">
        <v>12.06</v>
      </c>
      <c r="E54" s="453" t="s">
        <v>67</v>
      </c>
      <c r="F54" s="470">
        <v>18</v>
      </c>
      <c r="G54" s="178">
        <v>37</v>
      </c>
      <c r="H54" s="453">
        <v>1.48</v>
      </c>
    </row>
    <row r="55" spans="1:8">
      <c r="A55" s="460" t="s">
        <v>760</v>
      </c>
      <c r="B55" s="460">
        <f>SUM(B50:B54)</f>
        <v>494</v>
      </c>
      <c r="C55" s="460">
        <f>SUM(C50:C54)</f>
        <v>524</v>
      </c>
      <c r="D55" s="460">
        <f>SUM(D50:D54)</f>
        <v>85</v>
      </c>
      <c r="E55" s="460" t="s">
        <v>760</v>
      </c>
      <c r="F55" s="460">
        <v>740.5</v>
      </c>
      <c r="G55" s="460">
        <v>793</v>
      </c>
      <c r="H55" s="460">
        <f>SUM(H49:H54)</f>
        <v>85</v>
      </c>
    </row>
    <row r="56" spans="1:8">
      <c r="A56" s="460"/>
      <c r="B56" s="460"/>
      <c r="C56" s="460"/>
      <c r="D56" s="460"/>
      <c r="E56" s="183"/>
      <c r="F56" s="460"/>
      <c r="G56" s="460"/>
      <c r="H56" s="460"/>
    </row>
    <row r="57" spans="1:8">
      <c r="A57" s="460" t="s">
        <v>1063</v>
      </c>
      <c r="B57" s="460"/>
      <c r="C57" s="460"/>
      <c r="D57" s="460"/>
      <c r="E57" s="460"/>
      <c r="F57" s="460"/>
      <c r="G57" s="460"/>
      <c r="H57" s="178"/>
    </row>
    <row r="58" spans="1:8">
      <c r="A58" s="460" t="s">
        <v>740</v>
      </c>
      <c r="B58" s="453"/>
      <c r="C58" s="453"/>
      <c r="D58" s="453"/>
      <c r="E58" s="453" t="s">
        <v>838</v>
      </c>
      <c r="F58" s="453">
        <v>250</v>
      </c>
      <c r="G58" s="453">
        <v>128</v>
      </c>
      <c r="H58" s="453">
        <v>5.89</v>
      </c>
    </row>
    <row r="59" spans="1:8" ht="30">
      <c r="A59" s="453" t="s">
        <v>840</v>
      </c>
      <c r="B59" s="246" t="s">
        <v>443</v>
      </c>
      <c r="C59" s="246">
        <v>317</v>
      </c>
      <c r="D59" s="246">
        <v>31.11</v>
      </c>
      <c r="E59" s="481" t="s">
        <v>1048</v>
      </c>
      <c r="F59" s="494" t="s">
        <v>195</v>
      </c>
      <c r="G59" s="494">
        <v>190</v>
      </c>
      <c r="H59" s="482">
        <v>35.619999999999997</v>
      </c>
    </row>
    <row r="60" spans="1:8">
      <c r="A60" s="453" t="s">
        <v>842</v>
      </c>
      <c r="B60" s="470">
        <v>30</v>
      </c>
      <c r="C60" s="470">
        <v>17</v>
      </c>
      <c r="D60" s="453">
        <v>9.1199999999999992</v>
      </c>
      <c r="E60" s="453" t="s">
        <v>1022</v>
      </c>
      <c r="F60" s="470">
        <v>150</v>
      </c>
      <c r="G60" s="178">
        <v>221</v>
      </c>
      <c r="H60" s="453">
        <v>15.24</v>
      </c>
    </row>
    <row r="61" spans="1:8">
      <c r="A61" s="453" t="s">
        <v>62</v>
      </c>
      <c r="B61" s="470">
        <v>200</v>
      </c>
      <c r="C61" s="470">
        <v>90</v>
      </c>
      <c r="D61" s="453">
        <v>11.61</v>
      </c>
      <c r="E61" s="178" t="s">
        <v>31</v>
      </c>
      <c r="F61" s="178">
        <v>200</v>
      </c>
      <c r="G61" s="178">
        <v>46</v>
      </c>
      <c r="H61" s="453">
        <v>7.1</v>
      </c>
    </row>
    <row r="62" spans="1:8">
      <c r="A62" s="453" t="s">
        <v>70</v>
      </c>
      <c r="B62" s="470">
        <v>20</v>
      </c>
      <c r="C62" s="470">
        <v>53</v>
      </c>
      <c r="D62" s="453">
        <v>2.68</v>
      </c>
      <c r="E62" s="474" t="s">
        <v>618</v>
      </c>
      <c r="F62" s="504">
        <v>40</v>
      </c>
      <c r="G62" s="453">
        <v>59</v>
      </c>
      <c r="H62" s="453">
        <v>4.3499999999999996</v>
      </c>
    </row>
    <row r="63" spans="1:8">
      <c r="A63" s="453" t="s">
        <v>1041</v>
      </c>
      <c r="B63" s="470">
        <v>193</v>
      </c>
      <c r="C63" s="470">
        <v>185</v>
      </c>
      <c r="D63" s="477">
        <v>30.48</v>
      </c>
      <c r="E63" s="453" t="s">
        <v>844</v>
      </c>
      <c r="F63" s="470" t="s">
        <v>845</v>
      </c>
      <c r="G63" s="453">
        <v>78</v>
      </c>
      <c r="H63" s="453">
        <v>4.1900000000000004</v>
      </c>
    </row>
    <row r="64" spans="1:8" ht="15.75">
      <c r="A64" s="453"/>
      <c r="B64" s="453"/>
      <c r="C64" s="453"/>
      <c r="D64" s="453"/>
      <c r="E64" s="64" t="s">
        <v>988</v>
      </c>
      <c r="F64" s="177">
        <v>105</v>
      </c>
      <c r="G64" s="177">
        <v>49</v>
      </c>
      <c r="H64" s="453">
        <v>12.61</v>
      </c>
    </row>
    <row r="65" spans="1:8">
      <c r="A65" s="460" t="s">
        <v>676</v>
      </c>
      <c r="B65" s="460">
        <v>613</v>
      </c>
      <c r="C65" s="460">
        <f>SUM(C59:C64)</f>
        <v>662</v>
      </c>
      <c r="D65" s="460">
        <f>SUM(D59:D64)</f>
        <v>85</v>
      </c>
      <c r="E65" s="460" t="s">
        <v>760</v>
      </c>
      <c r="F65" s="460">
        <v>749</v>
      </c>
      <c r="G65" s="460">
        <v>771</v>
      </c>
      <c r="H65" s="460">
        <f>SUM(H58:H64)</f>
        <v>85</v>
      </c>
    </row>
    <row r="66" spans="1:8">
      <c r="A66" s="460" t="s">
        <v>761</v>
      </c>
      <c r="B66" s="460"/>
      <c r="C66" s="460"/>
      <c r="D66" s="460"/>
      <c r="E66" s="460"/>
      <c r="F66" s="460"/>
      <c r="G66" s="460"/>
      <c r="H66" s="460"/>
    </row>
    <row r="67" spans="1:8">
      <c r="A67" s="317"/>
      <c r="B67" s="460"/>
      <c r="C67" s="460"/>
      <c r="D67" s="460"/>
      <c r="E67" s="178" t="s">
        <v>762</v>
      </c>
      <c r="F67" s="470" t="s">
        <v>763</v>
      </c>
      <c r="G67" s="470" t="s">
        <v>764</v>
      </c>
      <c r="H67" s="453">
        <v>7.92</v>
      </c>
    </row>
    <row r="68" spans="1:8">
      <c r="A68" s="453" t="s">
        <v>848</v>
      </c>
      <c r="B68" s="470">
        <v>50</v>
      </c>
      <c r="C68" s="178">
        <v>201</v>
      </c>
      <c r="D68" s="453">
        <v>22.42</v>
      </c>
      <c r="E68" s="453" t="s">
        <v>1049</v>
      </c>
      <c r="F68" s="453">
        <v>60</v>
      </c>
      <c r="G68" s="453">
        <v>334</v>
      </c>
      <c r="H68" s="453">
        <v>53.67</v>
      </c>
    </row>
    <row r="69" spans="1:8">
      <c r="A69" s="453" t="s">
        <v>616</v>
      </c>
      <c r="B69" s="178">
        <v>30</v>
      </c>
      <c r="C69" s="178">
        <v>22</v>
      </c>
      <c r="D69" s="453">
        <v>1.38</v>
      </c>
      <c r="E69" s="453" t="s">
        <v>710</v>
      </c>
      <c r="F69" s="453">
        <v>30</v>
      </c>
      <c r="G69" s="453">
        <v>25</v>
      </c>
      <c r="H69" s="453">
        <v>3.23</v>
      </c>
    </row>
    <row r="70" spans="1:8">
      <c r="A70" s="453" t="s">
        <v>1022</v>
      </c>
      <c r="B70" s="470">
        <v>150</v>
      </c>
      <c r="C70" s="178">
        <v>221</v>
      </c>
      <c r="D70" s="453">
        <v>15.24</v>
      </c>
      <c r="E70" s="178" t="s">
        <v>772</v>
      </c>
      <c r="F70" s="178">
        <v>150</v>
      </c>
      <c r="G70" s="178">
        <v>232</v>
      </c>
      <c r="H70" s="178">
        <v>12.57</v>
      </c>
    </row>
    <row r="71" spans="1:8">
      <c r="A71" s="453" t="s">
        <v>22</v>
      </c>
      <c r="B71" s="470">
        <v>200</v>
      </c>
      <c r="C71" s="178">
        <v>57</v>
      </c>
      <c r="D71" s="453">
        <v>2.6</v>
      </c>
      <c r="E71" s="453" t="s">
        <v>877</v>
      </c>
      <c r="F71" s="453">
        <v>200</v>
      </c>
      <c r="G71" s="453">
        <v>62</v>
      </c>
      <c r="H71" s="453">
        <v>4.05</v>
      </c>
    </row>
    <row r="72" spans="1:8">
      <c r="A72" s="453" t="s">
        <v>70</v>
      </c>
      <c r="B72" s="470">
        <v>25</v>
      </c>
      <c r="C72" s="453">
        <v>66</v>
      </c>
      <c r="D72" s="453">
        <v>3.36</v>
      </c>
      <c r="E72" s="453" t="s">
        <v>67</v>
      </c>
      <c r="F72" s="470">
        <v>42</v>
      </c>
      <c r="G72" s="178">
        <v>93</v>
      </c>
      <c r="H72" s="453">
        <v>3.56</v>
      </c>
    </row>
    <row r="73" spans="1:8">
      <c r="A73" s="453" t="s">
        <v>853</v>
      </c>
      <c r="B73" s="470">
        <v>200</v>
      </c>
      <c r="C73" s="178">
        <v>158</v>
      </c>
      <c r="D73" s="453">
        <v>40</v>
      </c>
      <c r="E73" s="539"/>
      <c r="F73" s="539"/>
      <c r="G73" s="539"/>
      <c r="H73" s="539"/>
    </row>
    <row r="74" spans="1:8">
      <c r="A74" s="543" t="s">
        <v>676</v>
      </c>
      <c r="B74" s="461">
        <f>SUM(B68:B73)</f>
        <v>655</v>
      </c>
      <c r="C74" s="461">
        <f>SUM(C68:C73)</f>
        <v>725</v>
      </c>
      <c r="D74" s="460">
        <f>SUM(D68:D73)</f>
        <v>85</v>
      </c>
      <c r="E74" s="460" t="s">
        <v>676</v>
      </c>
      <c r="F74" s="460">
        <v>736</v>
      </c>
      <c r="G74" s="460">
        <v>846</v>
      </c>
      <c r="H74" s="460">
        <f>SUM(H67:H73)</f>
        <v>85.000000000000014</v>
      </c>
    </row>
    <row r="75" spans="1:8">
      <c r="A75" s="543"/>
      <c r="B75" s="461"/>
      <c r="C75" s="461"/>
      <c r="D75" s="460"/>
      <c r="E75" s="460"/>
      <c r="F75" s="460"/>
      <c r="G75" s="460"/>
      <c r="H75" s="460"/>
    </row>
    <row r="76" spans="1:8">
      <c r="A76" s="460" t="s">
        <v>623</v>
      </c>
      <c r="B76" s="460"/>
      <c r="C76" s="460"/>
      <c r="D76" s="460"/>
      <c r="E76" s="460"/>
      <c r="F76" s="460"/>
      <c r="G76" s="460"/>
      <c r="H76" s="453"/>
    </row>
    <row r="77" spans="1:8">
      <c r="A77" s="317"/>
      <c r="B77" s="453"/>
      <c r="C77" s="453"/>
      <c r="D77" s="453"/>
      <c r="E77" s="453" t="s">
        <v>824</v>
      </c>
      <c r="F77" s="537" t="s">
        <v>763</v>
      </c>
      <c r="G77" s="470" t="s">
        <v>858</v>
      </c>
      <c r="H77" s="453">
        <v>6.41</v>
      </c>
    </row>
    <row r="78" spans="1:8">
      <c r="A78" s="178" t="s">
        <v>1054</v>
      </c>
      <c r="B78" s="178">
        <v>80</v>
      </c>
      <c r="C78" s="178">
        <v>194</v>
      </c>
      <c r="D78" s="178">
        <v>36.979999999999997</v>
      </c>
      <c r="E78" s="453" t="s">
        <v>1055</v>
      </c>
      <c r="F78" s="482" t="s">
        <v>223</v>
      </c>
      <c r="G78" s="499">
        <v>357</v>
      </c>
      <c r="H78" s="499">
        <v>57.49</v>
      </c>
    </row>
    <row r="79" spans="1:8">
      <c r="A79" s="453" t="s">
        <v>625</v>
      </c>
      <c r="B79" s="453">
        <v>30</v>
      </c>
      <c r="C79" s="453">
        <v>24</v>
      </c>
      <c r="D79" s="453">
        <v>2.93</v>
      </c>
      <c r="E79" s="453" t="s">
        <v>753</v>
      </c>
      <c r="F79" s="453">
        <v>150</v>
      </c>
      <c r="G79" s="453">
        <v>245</v>
      </c>
      <c r="H79" s="453">
        <v>9.33</v>
      </c>
    </row>
    <row r="80" spans="1:8">
      <c r="A80" s="453" t="s">
        <v>654</v>
      </c>
      <c r="B80" s="453">
        <v>44</v>
      </c>
      <c r="C80" s="453">
        <v>4.8</v>
      </c>
      <c r="D80" s="453">
        <v>7.23</v>
      </c>
      <c r="E80" s="453" t="s">
        <v>654</v>
      </c>
      <c r="F80" s="470">
        <v>32</v>
      </c>
      <c r="G80" s="453">
        <v>4.4000000000000004</v>
      </c>
      <c r="H80" s="453">
        <v>5.19</v>
      </c>
    </row>
    <row r="81" spans="1:9">
      <c r="A81" s="453" t="s">
        <v>805</v>
      </c>
      <c r="B81" s="178">
        <v>150</v>
      </c>
      <c r="C81" s="178">
        <v>232</v>
      </c>
      <c r="D81" s="453">
        <v>12.57</v>
      </c>
      <c r="E81" s="453" t="s">
        <v>1056</v>
      </c>
      <c r="F81" s="453" t="s">
        <v>157</v>
      </c>
      <c r="G81" s="453">
        <v>62</v>
      </c>
      <c r="H81" s="453">
        <v>4.05</v>
      </c>
    </row>
    <row r="82" spans="1:9">
      <c r="A82" s="453" t="s">
        <v>807</v>
      </c>
      <c r="B82" s="470">
        <v>200</v>
      </c>
      <c r="C82" s="470">
        <v>94</v>
      </c>
      <c r="D82" s="453">
        <v>8.89</v>
      </c>
      <c r="E82" s="499" t="s">
        <v>67</v>
      </c>
      <c r="F82" s="470">
        <v>30</v>
      </c>
      <c r="G82" s="453">
        <v>62</v>
      </c>
      <c r="H82" s="453">
        <v>2.5299999999999998</v>
      </c>
    </row>
    <row r="83" spans="1:9">
      <c r="A83" s="483" t="s">
        <v>618</v>
      </c>
      <c r="B83" s="350">
        <v>40</v>
      </c>
      <c r="C83" s="350">
        <v>82</v>
      </c>
      <c r="D83" s="499">
        <v>4.3499999999999996</v>
      </c>
      <c r="E83" s="499"/>
      <c r="F83" s="470"/>
      <c r="G83" s="453"/>
      <c r="H83" s="453"/>
    </row>
    <row r="84" spans="1:9">
      <c r="A84" s="453" t="s">
        <v>855</v>
      </c>
      <c r="B84" s="470">
        <v>100</v>
      </c>
      <c r="C84" s="470">
        <v>47</v>
      </c>
      <c r="D84" s="453">
        <v>12.05</v>
      </c>
      <c r="E84" s="317"/>
      <c r="F84" s="317"/>
      <c r="G84" s="317"/>
      <c r="H84" s="317"/>
    </row>
    <row r="85" spans="1:9">
      <c r="A85" s="460" t="s">
        <v>676</v>
      </c>
      <c r="B85" s="460">
        <f>SUM(B78:B84)</f>
        <v>644</v>
      </c>
      <c r="C85" s="460">
        <f>SUM(C78:C84)</f>
        <v>677.8</v>
      </c>
      <c r="D85" s="460">
        <f>SUM(D78:D84)</f>
        <v>84.999999999999986</v>
      </c>
      <c r="E85" s="460" t="s">
        <v>676</v>
      </c>
      <c r="F85" s="460">
        <v>777</v>
      </c>
      <c r="G85" s="460">
        <v>830.4</v>
      </c>
      <c r="H85" s="460">
        <f>SUM(H77:H83)</f>
        <v>85</v>
      </c>
    </row>
    <row r="86" spans="1:9">
      <c r="A86" s="460" t="s">
        <v>627</v>
      </c>
      <c r="B86" s="453"/>
      <c r="C86" s="453"/>
      <c r="D86" s="453"/>
      <c r="E86" s="460"/>
      <c r="F86" s="460"/>
      <c r="G86" s="460"/>
      <c r="H86" s="453"/>
    </row>
    <row r="87" spans="1:9" ht="30">
      <c r="A87" s="317"/>
      <c r="B87" s="460"/>
      <c r="C87" s="460"/>
      <c r="D87" s="460"/>
      <c r="E87" s="481" t="s">
        <v>1061</v>
      </c>
      <c r="F87" s="516" t="s">
        <v>1044</v>
      </c>
      <c r="G87" s="453">
        <v>174</v>
      </c>
      <c r="H87" s="453">
        <v>19.39</v>
      </c>
      <c r="I87" s="542"/>
    </row>
    <row r="88" spans="1:9">
      <c r="A88" s="453" t="s">
        <v>1040</v>
      </c>
      <c r="B88" s="453">
        <v>150</v>
      </c>
      <c r="C88" s="453">
        <v>320</v>
      </c>
      <c r="D88" s="453">
        <v>57.03</v>
      </c>
      <c r="E88" s="453" t="s">
        <v>848</v>
      </c>
      <c r="F88" s="470">
        <v>75</v>
      </c>
      <c r="G88" s="453">
        <v>302</v>
      </c>
      <c r="H88" s="453">
        <v>34.11</v>
      </c>
    </row>
    <row r="89" spans="1:9">
      <c r="A89" s="453" t="s">
        <v>1039</v>
      </c>
      <c r="B89" s="453">
        <v>18</v>
      </c>
      <c r="C89" s="453">
        <v>47</v>
      </c>
      <c r="D89" s="453">
        <v>9.94</v>
      </c>
      <c r="E89" s="178" t="s">
        <v>720</v>
      </c>
      <c r="F89" s="453">
        <v>30</v>
      </c>
      <c r="G89" s="453">
        <v>22</v>
      </c>
      <c r="H89" s="453">
        <v>1.38</v>
      </c>
    </row>
    <row r="90" spans="1:9">
      <c r="A90" s="453" t="s">
        <v>22</v>
      </c>
      <c r="B90" s="453">
        <v>200</v>
      </c>
      <c r="C90" s="453">
        <v>57</v>
      </c>
      <c r="D90" s="453">
        <v>2.6</v>
      </c>
      <c r="E90" s="453" t="s">
        <v>132</v>
      </c>
      <c r="F90" s="482">
        <v>150</v>
      </c>
      <c r="G90" s="453">
        <v>221</v>
      </c>
      <c r="H90" s="453">
        <v>16.489999999999998</v>
      </c>
    </row>
    <row r="91" spans="1:9">
      <c r="A91" s="453" t="s">
        <v>852</v>
      </c>
      <c r="B91" s="453">
        <v>26</v>
      </c>
      <c r="C91" s="453">
        <v>53</v>
      </c>
      <c r="D91" s="453">
        <v>3.37</v>
      </c>
      <c r="E91" s="453" t="s">
        <v>62</v>
      </c>
      <c r="F91" s="470">
        <v>200</v>
      </c>
      <c r="G91" s="453">
        <v>90</v>
      </c>
      <c r="H91" s="453">
        <v>11.61</v>
      </c>
    </row>
    <row r="92" spans="1:9">
      <c r="A92" s="453" t="s">
        <v>820</v>
      </c>
      <c r="B92" s="470">
        <v>100</v>
      </c>
      <c r="C92" s="470">
        <v>47</v>
      </c>
      <c r="D92" s="453">
        <v>12.06</v>
      </c>
      <c r="E92" s="453" t="s">
        <v>67</v>
      </c>
      <c r="F92" s="470">
        <v>24</v>
      </c>
      <c r="G92" s="453">
        <v>49</v>
      </c>
      <c r="H92" s="453">
        <v>2.02</v>
      </c>
    </row>
    <row r="93" spans="1:9">
      <c r="A93" s="453"/>
      <c r="B93" s="453"/>
      <c r="C93" s="453"/>
      <c r="D93" s="453"/>
      <c r="E93" s="178"/>
      <c r="F93" s="453"/>
      <c r="G93" s="453"/>
      <c r="H93" s="453"/>
    </row>
    <row r="94" spans="1:9">
      <c r="A94" s="460" t="s">
        <v>760</v>
      </c>
      <c r="B94" s="460">
        <f ca="1">SUM(B88:B94)</f>
        <v>494</v>
      </c>
      <c r="C94" s="460">
        <f>SUM(C88:C93)</f>
        <v>524</v>
      </c>
      <c r="D94" s="460">
        <f ca="1">SUM(D88:D94)</f>
        <v>85</v>
      </c>
      <c r="E94" s="183" t="s">
        <v>676</v>
      </c>
      <c r="F94" s="460">
        <v>744</v>
      </c>
      <c r="G94" s="460">
        <f>SUM(G87:G93)</f>
        <v>858</v>
      </c>
      <c r="H94" s="460">
        <f>SUM(H87:H93)</f>
        <v>85</v>
      </c>
    </row>
    <row r="95" spans="1:9">
      <c r="A95" s="460"/>
      <c r="B95" s="460"/>
      <c r="C95" s="460"/>
      <c r="D95" s="460"/>
      <c r="E95" s="183"/>
      <c r="F95" s="460"/>
      <c r="G95" s="460"/>
      <c r="H95" s="460"/>
    </row>
    <row r="96" spans="1:9">
      <c r="A96" s="460" t="s">
        <v>629</v>
      </c>
      <c r="B96" s="317"/>
      <c r="C96" s="317"/>
      <c r="D96" s="317"/>
      <c r="E96" s="183"/>
      <c r="F96" s="183"/>
      <c r="G96" s="183"/>
      <c r="H96" s="460"/>
    </row>
    <row r="97" spans="1:8" ht="30">
      <c r="A97" s="317"/>
      <c r="B97" s="460"/>
      <c r="C97" s="460"/>
      <c r="D97" s="460"/>
      <c r="E97" s="481" t="s">
        <v>1060</v>
      </c>
      <c r="F97" s="519" t="s">
        <v>1057</v>
      </c>
      <c r="G97" s="453">
        <v>128</v>
      </c>
      <c r="H97" s="453">
        <v>12.34</v>
      </c>
    </row>
    <row r="98" spans="1:8">
      <c r="A98" s="503"/>
      <c r="B98" s="503"/>
      <c r="C98" s="503"/>
      <c r="D98" s="503"/>
      <c r="E98" s="174" t="s">
        <v>875</v>
      </c>
      <c r="F98" s="777" t="s">
        <v>207</v>
      </c>
      <c r="G98" s="786">
        <v>321</v>
      </c>
      <c r="H98" s="783">
        <v>35.880000000000003</v>
      </c>
    </row>
    <row r="99" spans="1:8" ht="30">
      <c r="A99" s="481" t="s">
        <v>1025</v>
      </c>
      <c r="B99" s="470" t="s">
        <v>226</v>
      </c>
      <c r="C99" s="470">
        <v>454</v>
      </c>
      <c r="D99" s="453">
        <v>45.42</v>
      </c>
      <c r="E99" s="453" t="s">
        <v>625</v>
      </c>
      <c r="F99" s="778"/>
      <c r="G99" s="782"/>
      <c r="H99" s="782"/>
    </row>
    <row r="100" spans="1:8">
      <c r="A100" s="453" t="s">
        <v>876</v>
      </c>
      <c r="B100" s="470">
        <v>30</v>
      </c>
      <c r="C100" s="470">
        <v>2.4</v>
      </c>
      <c r="D100" s="453">
        <v>6.36</v>
      </c>
      <c r="E100" s="453" t="s">
        <v>805</v>
      </c>
      <c r="F100" s="178">
        <v>150</v>
      </c>
      <c r="G100" s="178">
        <v>232</v>
      </c>
      <c r="H100" s="453">
        <v>12.57</v>
      </c>
    </row>
    <row r="101" spans="1:8">
      <c r="A101" s="453" t="s">
        <v>62</v>
      </c>
      <c r="B101" s="470">
        <v>200</v>
      </c>
      <c r="C101" s="453">
        <v>90</v>
      </c>
      <c r="D101" s="453">
        <v>11.61</v>
      </c>
      <c r="E101" s="453" t="s">
        <v>876</v>
      </c>
      <c r="F101" s="278">
        <v>30</v>
      </c>
      <c r="G101" s="521">
        <v>2.4</v>
      </c>
      <c r="H101" s="453">
        <v>6.36</v>
      </c>
    </row>
    <row r="102" spans="1:8">
      <c r="A102" s="453" t="s">
        <v>618</v>
      </c>
      <c r="B102" s="470">
        <v>40</v>
      </c>
      <c r="C102" s="470">
        <v>82</v>
      </c>
      <c r="D102" s="453">
        <v>4.3499999999999996</v>
      </c>
      <c r="E102" s="522" t="s">
        <v>878</v>
      </c>
      <c r="F102" s="453">
        <v>200</v>
      </c>
      <c r="G102" s="453">
        <v>107</v>
      </c>
      <c r="H102" s="453">
        <v>9.07</v>
      </c>
    </row>
    <row r="103" spans="1:8">
      <c r="A103" s="453" t="s">
        <v>1042</v>
      </c>
      <c r="B103" s="453">
        <v>109</v>
      </c>
      <c r="C103" s="453">
        <v>60</v>
      </c>
      <c r="D103" s="453">
        <v>17.260000000000002</v>
      </c>
      <c r="E103" s="453" t="s">
        <v>67</v>
      </c>
      <c r="F103" s="470">
        <v>55</v>
      </c>
      <c r="G103" s="178">
        <v>80</v>
      </c>
      <c r="H103" s="453">
        <v>4.59</v>
      </c>
    </row>
    <row r="104" spans="1:8">
      <c r="A104" s="460" t="s">
        <v>760</v>
      </c>
      <c r="B104" s="460">
        <v>629</v>
      </c>
      <c r="C104" s="460">
        <f>SUM(C99:C103)</f>
        <v>688.4</v>
      </c>
      <c r="D104" s="460">
        <f>SUM(D99:D103)</f>
        <v>85</v>
      </c>
      <c r="E104" s="453" t="s">
        <v>561</v>
      </c>
      <c r="F104" s="178" t="s">
        <v>846</v>
      </c>
      <c r="G104" s="178">
        <v>78</v>
      </c>
      <c r="H104" s="453">
        <v>4.1900000000000004</v>
      </c>
    </row>
    <row r="105" spans="1:8">
      <c r="A105" s="460"/>
      <c r="B105" s="460"/>
      <c r="C105" s="460"/>
      <c r="D105" s="460"/>
      <c r="E105" s="460" t="s">
        <v>760</v>
      </c>
      <c r="F105" s="183">
        <v>843</v>
      </c>
      <c r="G105" s="183">
        <f>SUM(G97:G104)</f>
        <v>948.4</v>
      </c>
      <c r="H105" s="460">
        <f>SUM(H97:H104)</f>
        <v>85</v>
      </c>
    </row>
    <row r="106" spans="1:8">
      <c r="A106" s="457"/>
      <c r="B106" s="457"/>
      <c r="C106" s="457"/>
      <c r="D106" s="457"/>
      <c r="E106" s="137"/>
      <c r="F106" s="137"/>
      <c r="G106" s="137"/>
      <c r="H106" s="137"/>
    </row>
    <row r="107" spans="1:8">
      <c r="A107" s="457"/>
      <c r="B107" s="457"/>
      <c r="C107" s="457"/>
      <c r="D107" s="457"/>
      <c r="E107" s="137"/>
      <c r="F107" s="369"/>
      <c r="G107" s="137"/>
      <c r="H107" s="137"/>
    </row>
    <row r="108" spans="1:8">
      <c r="A108" s="457"/>
      <c r="B108" s="457"/>
      <c r="C108" s="457"/>
      <c r="D108" s="457"/>
      <c r="E108" s="137"/>
      <c r="F108" s="137"/>
      <c r="G108" s="137"/>
      <c r="H108" s="137"/>
    </row>
    <row r="109" spans="1:8">
      <c r="A109" s="457"/>
      <c r="B109" s="457"/>
      <c r="C109" s="457"/>
      <c r="D109" s="457"/>
      <c r="E109" s="233"/>
      <c r="F109" s="233"/>
      <c r="G109" s="233"/>
      <c r="H109" s="233"/>
    </row>
    <row r="110" spans="1:8">
      <c r="A110" s="457"/>
      <c r="B110" s="457"/>
      <c r="C110" s="457"/>
      <c r="D110" s="457"/>
      <c r="E110" s="457"/>
      <c r="F110" s="536"/>
      <c r="G110" s="137"/>
      <c r="H110" s="137"/>
    </row>
    <row r="111" spans="1:8">
      <c r="A111" s="457"/>
      <c r="B111" s="457"/>
      <c r="C111" s="457"/>
      <c r="D111" s="457"/>
      <c r="E111" s="137"/>
      <c r="F111" s="137"/>
      <c r="G111" s="137"/>
      <c r="H111" s="137"/>
    </row>
    <row r="112" spans="1:8">
      <c r="A112" s="457"/>
      <c r="B112" s="457"/>
      <c r="C112" s="457"/>
      <c r="D112" s="457"/>
      <c r="E112" s="137"/>
      <c r="F112" s="369"/>
      <c r="G112" s="137"/>
      <c r="H112" s="137"/>
    </row>
    <row r="113" spans="1:8">
      <c r="A113" s="457"/>
      <c r="B113" s="457"/>
      <c r="C113" s="457"/>
      <c r="D113" s="457"/>
      <c r="E113" s="137"/>
      <c r="F113" s="369"/>
      <c r="G113" s="137"/>
      <c r="H113" s="137"/>
    </row>
    <row r="114" spans="1:8">
      <c r="A114" s="776"/>
      <c r="B114" s="776"/>
      <c r="C114" s="776"/>
      <c r="D114" s="776"/>
      <c r="E114" s="776"/>
      <c r="F114" s="776"/>
      <c r="G114" s="776"/>
    </row>
    <row r="115" spans="1:8">
      <c r="A115" s="457"/>
      <c r="B115" s="457"/>
      <c r="C115" s="457"/>
      <c r="D115" s="457"/>
    </row>
    <row r="116" spans="1:8">
      <c r="A116" s="457"/>
      <c r="B116" s="457"/>
      <c r="C116" s="457"/>
      <c r="D116" s="457"/>
    </row>
    <row r="117" spans="1:8">
      <c r="A117" s="457"/>
      <c r="B117" s="457"/>
      <c r="C117" s="457"/>
      <c r="D117" s="457"/>
    </row>
    <row r="118" spans="1:8">
      <c r="A118" s="457"/>
      <c r="B118" s="457"/>
      <c r="C118" s="457"/>
      <c r="D118" s="457"/>
    </row>
    <row r="119" spans="1:8">
      <c r="A119" s="457"/>
      <c r="B119" s="457"/>
      <c r="C119" s="457"/>
      <c r="D119" s="457"/>
    </row>
    <row r="120" spans="1:8">
      <c r="A120" s="457"/>
      <c r="B120" s="457"/>
      <c r="C120" s="457"/>
      <c r="D120" s="457"/>
    </row>
    <row r="121" spans="1:8">
      <c r="A121" s="457"/>
      <c r="B121" s="457"/>
      <c r="C121" s="457"/>
      <c r="D121" s="457"/>
    </row>
    <row r="122" spans="1:8">
      <c r="A122" s="454"/>
      <c r="B122" s="454"/>
      <c r="C122" s="454"/>
      <c r="D122" s="454"/>
    </row>
  </sheetData>
  <mergeCells count="12">
    <mergeCell ref="A114:G114"/>
    <mergeCell ref="F98:F99"/>
    <mergeCell ref="A1:H1"/>
    <mergeCell ref="A3:H3"/>
    <mergeCell ref="A4:H4"/>
    <mergeCell ref="A2:I2"/>
    <mergeCell ref="E6:G6"/>
    <mergeCell ref="F10:F11"/>
    <mergeCell ref="H98:H99"/>
    <mergeCell ref="F50:F51"/>
    <mergeCell ref="B18:B19"/>
    <mergeCell ref="G98:G99"/>
  </mergeCells>
  <pageMargins left="0.9055118110236221" right="0.51181102362204722" top="0.15748031496062992" bottom="0.15748031496062992" header="0.31496062992125984" footer="0.31496062992125984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8"/>
  <sheetViews>
    <sheetView topLeftCell="A99" zoomScaleNormal="100" workbookViewId="0">
      <selection activeCell="E65" sqref="E65"/>
    </sheetView>
  </sheetViews>
  <sheetFormatPr defaultRowHeight="15"/>
  <cols>
    <col min="1" max="1" width="33.42578125" customWidth="1"/>
    <col min="5" max="5" width="32.85546875" customWidth="1"/>
    <col min="9" max="9" width="32.140625" customWidth="1"/>
    <col min="13" max="13" width="31.85546875" customWidth="1"/>
    <col min="16" max="16" width="12.42578125" customWidth="1"/>
    <col min="17" max="17" width="30.7109375" customWidth="1"/>
    <col min="18" max="18" width="9.85546875" customWidth="1"/>
    <col min="20" max="20" width="10" customWidth="1"/>
    <col min="22" max="22" width="20.5703125" customWidth="1"/>
  </cols>
  <sheetData>
    <row r="1" spans="1:21" ht="15.75">
      <c r="A1" s="603" t="s">
        <v>723</v>
      </c>
      <c r="B1" s="616"/>
      <c r="C1" s="603"/>
      <c r="D1" s="617"/>
      <c r="E1" s="617"/>
      <c r="F1" s="618"/>
      <c r="G1" s="603"/>
      <c r="H1" s="617"/>
      <c r="I1" s="603"/>
      <c r="J1" s="603"/>
      <c r="K1" s="603"/>
      <c r="L1" s="617"/>
      <c r="M1" s="603"/>
      <c r="N1" s="603"/>
      <c r="O1" s="603"/>
      <c r="P1" s="617"/>
      <c r="Q1" s="603"/>
      <c r="R1" s="603"/>
      <c r="S1" s="603"/>
      <c r="T1" s="617"/>
      <c r="U1" s="71"/>
    </row>
    <row r="2" spans="1:21" ht="15.75">
      <c r="A2" s="603" t="s">
        <v>1130</v>
      </c>
      <c r="B2" s="616"/>
      <c r="C2" s="603"/>
      <c r="D2" s="617"/>
      <c r="E2" s="584"/>
      <c r="F2" s="619"/>
      <c r="G2" s="51"/>
      <c r="H2" s="584"/>
      <c r="I2" s="51" t="s">
        <v>725</v>
      </c>
      <c r="J2" s="51"/>
      <c r="K2" s="51"/>
      <c r="L2" s="584"/>
      <c r="M2" s="51" t="s">
        <v>726</v>
      </c>
      <c r="N2" s="51"/>
      <c r="O2" s="51"/>
      <c r="P2" s="584"/>
      <c r="Q2" s="51" t="s">
        <v>727</v>
      </c>
      <c r="R2" s="51"/>
      <c r="S2" s="51"/>
      <c r="T2" s="584"/>
      <c r="U2" s="71"/>
    </row>
    <row r="3" spans="1:21" ht="15.75">
      <c r="A3" s="53" t="s">
        <v>728</v>
      </c>
      <c r="B3" s="566"/>
      <c r="C3" s="53"/>
      <c r="D3" s="565"/>
      <c r="E3" s="565" t="s">
        <v>729</v>
      </c>
      <c r="F3" s="567"/>
      <c r="G3" s="53"/>
      <c r="H3" s="565"/>
      <c r="I3" s="787" t="s">
        <v>730</v>
      </c>
      <c r="J3" s="787"/>
      <c r="K3" s="788"/>
      <c r="L3" s="620"/>
      <c r="M3" s="789" t="s">
        <v>731</v>
      </c>
      <c r="N3" s="789"/>
      <c r="O3" s="789"/>
      <c r="P3" s="789"/>
      <c r="Q3" s="789"/>
      <c r="R3" s="789"/>
      <c r="S3" s="789"/>
      <c r="T3" s="621"/>
      <c r="U3" s="71"/>
    </row>
    <row r="4" spans="1:21" ht="15.75">
      <c r="A4" s="53"/>
      <c r="B4" s="566"/>
      <c r="C4" s="622"/>
      <c r="D4" s="565"/>
      <c r="E4" s="608"/>
      <c r="F4" s="567"/>
      <c r="G4" s="53"/>
      <c r="H4" s="565"/>
      <c r="I4" s="53"/>
      <c r="J4" s="53"/>
      <c r="K4" s="622"/>
      <c r="L4" s="623"/>
      <c r="M4" s="624"/>
      <c r="N4" s="624"/>
      <c r="O4" s="624"/>
      <c r="P4" s="625"/>
      <c r="Q4" s="624"/>
      <c r="R4" s="624"/>
      <c r="S4" s="624"/>
      <c r="T4" s="621"/>
      <c r="U4" s="71"/>
    </row>
    <row r="5" spans="1:21" ht="15.75">
      <c r="A5" s="53" t="s">
        <v>732</v>
      </c>
      <c r="B5" s="566" t="s">
        <v>733</v>
      </c>
      <c r="C5" s="622" t="s">
        <v>734</v>
      </c>
      <c r="D5" s="565" t="s">
        <v>735</v>
      </c>
      <c r="E5" s="608" t="s">
        <v>736</v>
      </c>
      <c r="F5" s="567" t="s">
        <v>733</v>
      </c>
      <c r="G5" s="53" t="s">
        <v>614</v>
      </c>
      <c r="H5" s="565" t="s">
        <v>735</v>
      </c>
      <c r="I5" s="53" t="s">
        <v>737</v>
      </c>
      <c r="J5" s="53" t="s">
        <v>733</v>
      </c>
      <c r="K5" s="53" t="s">
        <v>734</v>
      </c>
      <c r="L5" s="605" t="s">
        <v>735</v>
      </c>
      <c r="M5" s="568" t="s">
        <v>738</v>
      </c>
      <c r="N5" s="568" t="s">
        <v>733</v>
      </c>
      <c r="O5" s="568" t="s">
        <v>614</v>
      </c>
      <c r="P5" s="605" t="s">
        <v>735</v>
      </c>
      <c r="Q5" s="568" t="s">
        <v>739</v>
      </c>
      <c r="R5" s="568" t="s">
        <v>733</v>
      </c>
      <c r="S5" s="568" t="s">
        <v>734</v>
      </c>
      <c r="T5" s="565" t="s">
        <v>735</v>
      </c>
      <c r="U5" s="71"/>
    </row>
    <row r="6" spans="1:21" ht="15.75">
      <c r="A6" s="53" t="s">
        <v>740</v>
      </c>
      <c r="B6" s="51"/>
      <c r="C6" s="10"/>
      <c r="D6" s="576"/>
      <c r="E6" s="576"/>
      <c r="F6" s="569"/>
      <c r="G6" s="10"/>
      <c r="H6" s="564"/>
      <c r="I6" s="10" t="s">
        <v>741</v>
      </c>
      <c r="J6" s="577" t="s">
        <v>742</v>
      </c>
      <c r="K6" s="577" t="s">
        <v>743</v>
      </c>
      <c r="L6" s="569">
        <v>16.100000000000001</v>
      </c>
      <c r="M6" s="10"/>
      <c r="N6" s="10"/>
      <c r="O6" s="10"/>
      <c r="P6" s="564"/>
      <c r="Q6" s="10" t="s">
        <v>741</v>
      </c>
      <c r="R6" s="577" t="s">
        <v>744</v>
      </c>
      <c r="S6" s="10" t="s">
        <v>745</v>
      </c>
      <c r="T6" s="564">
        <v>19.23</v>
      </c>
      <c r="U6" s="71"/>
    </row>
    <row r="7" spans="1:21" ht="15.75">
      <c r="A7" s="10" t="s">
        <v>1069</v>
      </c>
      <c r="B7" s="763" t="s">
        <v>1134</v>
      </c>
      <c r="C7" s="64">
        <v>170</v>
      </c>
      <c r="D7" s="626">
        <v>47.01</v>
      </c>
      <c r="E7" s="564" t="s">
        <v>1072</v>
      </c>
      <c r="F7" s="577" t="s">
        <v>159</v>
      </c>
      <c r="G7" s="577">
        <v>242</v>
      </c>
      <c r="H7" s="627">
        <v>22.22</v>
      </c>
      <c r="I7" s="10" t="s">
        <v>748</v>
      </c>
      <c r="J7" s="796" t="s">
        <v>927</v>
      </c>
      <c r="K7" s="64">
        <v>170</v>
      </c>
      <c r="L7" s="626">
        <v>47.01</v>
      </c>
      <c r="M7" s="10" t="s">
        <v>1014</v>
      </c>
      <c r="N7" s="577" t="s">
        <v>688</v>
      </c>
      <c r="O7" s="10">
        <v>333</v>
      </c>
      <c r="P7" s="564">
        <v>28.13</v>
      </c>
      <c r="Q7" s="581" t="s">
        <v>1108</v>
      </c>
      <c r="R7" s="593">
        <v>100</v>
      </c>
      <c r="S7" s="569">
        <v>362</v>
      </c>
      <c r="T7" s="564">
        <v>38.72</v>
      </c>
      <c r="U7" s="71"/>
    </row>
    <row r="8" spans="1:21" ht="15.75">
      <c r="A8" s="51" t="s">
        <v>616</v>
      </c>
      <c r="B8" s="799"/>
      <c r="C8" s="51">
        <v>22</v>
      </c>
      <c r="D8" s="10">
        <v>1.38</v>
      </c>
      <c r="E8" s="564" t="s">
        <v>750</v>
      </c>
      <c r="F8" s="569" t="s">
        <v>751</v>
      </c>
      <c r="G8" s="10">
        <v>59</v>
      </c>
      <c r="H8" s="582">
        <v>3.7</v>
      </c>
      <c r="I8" s="10" t="s">
        <v>616</v>
      </c>
      <c r="J8" s="791"/>
      <c r="K8" s="51">
        <v>22</v>
      </c>
      <c r="L8" s="10">
        <v>1.38</v>
      </c>
      <c r="M8" s="10" t="s">
        <v>22</v>
      </c>
      <c r="N8" s="10">
        <v>200</v>
      </c>
      <c r="O8" s="10">
        <v>57</v>
      </c>
      <c r="P8" s="564">
        <v>2.6</v>
      </c>
      <c r="Q8" s="10" t="s">
        <v>753</v>
      </c>
      <c r="R8" s="577">
        <v>180</v>
      </c>
      <c r="S8" s="10">
        <v>294</v>
      </c>
      <c r="T8" s="564">
        <v>11.2</v>
      </c>
      <c r="U8" s="71"/>
    </row>
    <row r="9" spans="1:21" ht="15.75">
      <c r="A9" s="626" t="s">
        <v>711</v>
      </c>
      <c r="B9" s="800"/>
      <c r="C9" s="10">
        <v>9.3000000000000007</v>
      </c>
      <c r="D9" s="10">
        <v>6.72</v>
      </c>
      <c r="E9" s="564" t="s">
        <v>70</v>
      </c>
      <c r="F9" s="569">
        <v>20</v>
      </c>
      <c r="G9" s="10">
        <v>53</v>
      </c>
      <c r="H9" s="582">
        <v>2.68</v>
      </c>
      <c r="I9" s="10" t="s">
        <v>753</v>
      </c>
      <c r="J9" s="628">
        <v>150</v>
      </c>
      <c r="K9" s="629">
        <v>245</v>
      </c>
      <c r="L9" s="564">
        <v>9.33</v>
      </c>
      <c r="M9" s="564" t="s">
        <v>70</v>
      </c>
      <c r="N9" s="569">
        <v>18</v>
      </c>
      <c r="O9" s="564">
        <v>47</v>
      </c>
      <c r="P9" s="564">
        <v>2.29</v>
      </c>
      <c r="Q9" s="10" t="s">
        <v>22</v>
      </c>
      <c r="R9" s="577" t="s">
        <v>23</v>
      </c>
      <c r="S9" s="10">
        <v>57</v>
      </c>
      <c r="T9" s="564">
        <v>2.6</v>
      </c>
      <c r="U9" s="71"/>
    </row>
    <row r="10" spans="1:21" ht="15.75">
      <c r="A10" s="10" t="s">
        <v>753</v>
      </c>
      <c r="B10" s="10">
        <v>180</v>
      </c>
      <c r="C10" s="10">
        <v>294</v>
      </c>
      <c r="D10" s="564">
        <v>11.2</v>
      </c>
      <c r="E10" s="564" t="s">
        <v>754</v>
      </c>
      <c r="F10" s="10">
        <v>200</v>
      </c>
      <c r="G10" s="10">
        <v>158</v>
      </c>
      <c r="H10" s="582">
        <v>40</v>
      </c>
      <c r="I10" s="584" t="s">
        <v>756</v>
      </c>
      <c r="J10" s="569">
        <v>200</v>
      </c>
      <c r="K10" s="582">
        <v>98</v>
      </c>
      <c r="L10" s="582">
        <v>8.5399999999999991</v>
      </c>
      <c r="M10" s="564" t="s">
        <v>755</v>
      </c>
      <c r="N10" s="564">
        <v>50</v>
      </c>
      <c r="O10" s="564">
        <v>79</v>
      </c>
      <c r="P10" s="564">
        <v>15.98</v>
      </c>
      <c r="Q10" s="564" t="s">
        <v>67</v>
      </c>
      <c r="R10" s="569">
        <v>26</v>
      </c>
      <c r="S10" s="10">
        <v>54</v>
      </c>
      <c r="T10" s="564">
        <v>2.16</v>
      </c>
      <c r="U10" s="71"/>
    </row>
    <row r="11" spans="1:21" ht="15.75">
      <c r="A11" s="584" t="s">
        <v>756</v>
      </c>
      <c r="B11" s="564">
        <v>200</v>
      </c>
      <c r="C11" s="582">
        <v>98</v>
      </c>
      <c r="D11" s="582">
        <v>8.5399999999999991</v>
      </c>
      <c r="E11" s="564" t="s">
        <v>757</v>
      </c>
      <c r="F11" s="10">
        <v>136</v>
      </c>
      <c r="G11" s="564">
        <v>64</v>
      </c>
      <c r="H11" s="582">
        <v>16.399999999999999</v>
      </c>
      <c r="I11" s="564" t="s">
        <v>67</v>
      </c>
      <c r="J11" s="569">
        <v>32</v>
      </c>
      <c r="K11" s="10">
        <v>66</v>
      </c>
      <c r="L11" s="564">
        <v>2.64</v>
      </c>
      <c r="M11" s="10"/>
      <c r="N11" s="10"/>
      <c r="O11" s="10"/>
      <c r="P11" s="564"/>
      <c r="Q11" s="564" t="s">
        <v>561</v>
      </c>
      <c r="R11" s="577" t="s">
        <v>673</v>
      </c>
      <c r="S11" s="10">
        <v>21</v>
      </c>
      <c r="T11" s="10">
        <v>2.09</v>
      </c>
      <c r="U11" s="71"/>
    </row>
    <row r="12" spans="1:21" ht="17.25" customHeight="1">
      <c r="A12" s="573" t="s">
        <v>618</v>
      </c>
      <c r="B12" s="574">
        <v>30</v>
      </c>
      <c r="C12" s="575">
        <v>62</v>
      </c>
      <c r="D12" s="564">
        <v>3.19</v>
      </c>
      <c r="E12" s="630"/>
      <c r="F12" s="630"/>
      <c r="G12" s="630"/>
      <c r="H12" s="630"/>
      <c r="I12" s="77"/>
      <c r="J12" s="77"/>
      <c r="K12" s="77"/>
      <c r="L12" s="77"/>
      <c r="M12" s="10"/>
      <c r="N12" s="10"/>
      <c r="O12" s="10"/>
      <c r="P12" s="564"/>
      <c r="Q12" s="77"/>
      <c r="R12" s="77"/>
      <c r="S12" s="77"/>
      <c r="T12" s="77"/>
      <c r="U12" s="71"/>
    </row>
    <row r="13" spans="1:21" ht="15.75">
      <c r="A13" s="584" t="s">
        <v>1089</v>
      </c>
      <c r="B13" s="585" t="s">
        <v>774</v>
      </c>
      <c r="C13" s="585">
        <v>195</v>
      </c>
      <c r="D13" s="585">
        <v>9.9600000000000009</v>
      </c>
      <c r="E13" s="564"/>
      <c r="F13" s="10"/>
      <c r="G13" s="564"/>
      <c r="H13" s="582"/>
      <c r="I13" s="564"/>
      <c r="J13" s="631"/>
      <c r="K13" s="10"/>
      <c r="L13" s="578"/>
      <c r="M13" s="10"/>
      <c r="N13" s="10"/>
      <c r="O13" s="10"/>
      <c r="P13" s="564"/>
      <c r="Q13" s="10"/>
      <c r="R13" s="10"/>
      <c r="S13" s="10"/>
      <c r="T13" s="564"/>
      <c r="U13" s="71"/>
    </row>
    <row r="14" spans="1:21" ht="15.75">
      <c r="A14" s="565" t="s">
        <v>760</v>
      </c>
      <c r="B14" s="567">
        <v>592</v>
      </c>
      <c r="C14" s="632">
        <f>SUM(C7:C13)</f>
        <v>850.3</v>
      </c>
      <c r="D14" s="601">
        <f>SUM(D7:D13)</f>
        <v>88</v>
      </c>
      <c r="E14" s="565" t="s">
        <v>760</v>
      </c>
      <c r="F14" s="53">
        <v>768</v>
      </c>
      <c r="G14" s="632">
        <f>SUM(G7:G11)</f>
        <v>576</v>
      </c>
      <c r="H14" s="620">
        <f>SUM(H7:H11)</f>
        <v>85</v>
      </c>
      <c r="I14" s="565" t="s">
        <v>760</v>
      </c>
      <c r="J14" s="53">
        <v>774.5</v>
      </c>
      <c r="K14" s="53">
        <v>713</v>
      </c>
      <c r="L14" s="565">
        <f>SUM(L6:L13)</f>
        <v>84.999999999999986</v>
      </c>
      <c r="M14" s="53" t="s">
        <v>760</v>
      </c>
      <c r="N14" s="53">
        <v>571</v>
      </c>
      <c r="O14" s="53">
        <f>SUM(O7:O13)</f>
        <v>516</v>
      </c>
      <c r="P14" s="565">
        <f>SUM(P7:P13)</f>
        <v>49</v>
      </c>
      <c r="Q14" s="565" t="s">
        <v>760</v>
      </c>
      <c r="R14" s="567">
        <v>831</v>
      </c>
      <c r="S14" s="632">
        <v>922</v>
      </c>
      <c r="T14" s="601">
        <f>SUM(T6:T13)</f>
        <v>76</v>
      </c>
      <c r="U14" s="633">
        <f>P14+T14</f>
        <v>125</v>
      </c>
    </row>
    <row r="15" spans="1:21" ht="15.75">
      <c r="A15" s="579"/>
      <c r="B15" s="580"/>
      <c r="C15" s="579"/>
      <c r="D15" s="579"/>
      <c r="E15" s="555"/>
      <c r="F15" s="555"/>
      <c r="G15" s="555"/>
      <c r="H15" s="555"/>
      <c r="I15" s="579"/>
      <c r="J15" s="579"/>
      <c r="K15" s="579"/>
      <c r="L15" s="579"/>
      <c r="M15" s="579"/>
      <c r="N15" s="579"/>
      <c r="O15" s="579"/>
      <c r="P15" s="579"/>
      <c r="Q15" s="579"/>
      <c r="R15" s="579"/>
      <c r="S15" s="579"/>
      <c r="T15" s="579"/>
      <c r="U15" s="71"/>
    </row>
    <row r="16" spans="1:21" ht="15.75">
      <c r="A16" s="565" t="s">
        <v>761</v>
      </c>
      <c r="B16" s="569"/>
      <c r="C16" s="564"/>
      <c r="D16" s="564"/>
      <c r="E16" s="564"/>
      <c r="F16" s="569"/>
      <c r="G16" s="10"/>
      <c r="H16" s="564"/>
      <c r="I16" s="10" t="s">
        <v>762</v>
      </c>
      <c r="J16" s="564" t="s">
        <v>1015</v>
      </c>
      <c r="K16" s="564" t="s">
        <v>1016</v>
      </c>
      <c r="L16" s="564">
        <v>7.98</v>
      </c>
      <c r="M16" s="10"/>
      <c r="N16" s="10"/>
      <c r="O16" s="10"/>
      <c r="P16" s="564"/>
      <c r="Q16" s="10" t="s">
        <v>762</v>
      </c>
      <c r="R16" s="10" t="s">
        <v>765</v>
      </c>
      <c r="S16" s="10" t="s">
        <v>766</v>
      </c>
      <c r="T16" s="564">
        <v>9.58</v>
      </c>
      <c r="U16" s="71"/>
    </row>
    <row r="17" spans="1:25" ht="45" customHeight="1">
      <c r="A17" s="570" t="s">
        <v>1109</v>
      </c>
      <c r="B17" s="593" t="s">
        <v>223</v>
      </c>
      <c r="C17" s="572">
        <v>327</v>
      </c>
      <c r="D17" s="572">
        <v>47.06</v>
      </c>
      <c r="E17" s="634" t="s">
        <v>1129</v>
      </c>
      <c r="F17" s="797" t="s">
        <v>927</v>
      </c>
      <c r="G17" s="575">
        <v>222</v>
      </c>
      <c r="H17" s="564">
        <v>43.89</v>
      </c>
      <c r="I17" s="572" t="s">
        <v>1109</v>
      </c>
      <c r="J17" s="790" t="s">
        <v>1138</v>
      </c>
      <c r="K17" s="572">
        <v>327</v>
      </c>
      <c r="L17" s="653">
        <v>47.06</v>
      </c>
      <c r="M17" s="63" t="s">
        <v>769</v>
      </c>
      <c r="N17" s="652" t="s">
        <v>692</v>
      </c>
      <c r="O17" s="93" t="s">
        <v>693</v>
      </c>
      <c r="P17" s="572">
        <v>20.41</v>
      </c>
      <c r="Q17" s="581" t="s">
        <v>1109</v>
      </c>
      <c r="R17" s="593" t="s">
        <v>223</v>
      </c>
      <c r="S17" s="572">
        <v>327</v>
      </c>
      <c r="T17" s="572">
        <v>47.06</v>
      </c>
      <c r="U17" s="71"/>
    </row>
    <row r="18" spans="1:25" ht="15.75">
      <c r="A18" s="564" t="s">
        <v>132</v>
      </c>
      <c r="B18" s="593">
        <v>180</v>
      </c>
      <c r="C18" s="564">
        <v>265</v>
      </c>
      <c r="D18" s="564">
        <v>19.79</v>
      </c>
      <c r="E18" s="576" t="s">
        <v>616</v>
      </c>
      <c r="F18" s="798"/>
      <c r="G18" s="10">
        <v>22</v>
      </c>
      <c r="H18" s="10">
        <v>1.38</v>
      </c>
      <c r="I18" s="10" t="s">
        <v>1078</v>
      </c>
      <c r="J18" s="804"/>
      <c r="K18" s="10">
        <v>11</v>
      </c>
      <c r="L18" s="564">
        <v>8.34</v>
      </c>
      <c r="M18" s="10" t="s">
        <v>22</v>
      </c>
      <c r="N18" s="577" t="s">
        <v>23</v>
      </c>
      <c r="O18" s="10">
        <v>57</v>
      </c>
      <c r="P18" s="564">
        <v>2.6</v>
      </c>
      <c r="Q18" s="564" t="s">
        <v>677</v>
      </c>
      <c r="R18" s="64">
        <v>17</v>
      </c>
      <c r="S18" s="64">
        <v>2</v>
      </c>
      <c r="T18" s="64">
        <v>3.56</v>
      </c>
      <c r="U18" s="71"/>
    </row>
    <row r="19" spans="1:25" ht="15.75">
      <c r="A19" s="10" t="s">
        <v>22</v>
      </c>
      <c r="B19" s="577" t="s">
        <v>23</v>
      </c>
      <c r="C19" s="10">
        <v>57</v>
      </c>
      <c r="D19" s="564">
        <v>2.6</v>
      </c>
      <c r="E19" s="635" t="s">
        <v>772</v>
      </c>
      <c r="F19" s="10">
        <v>150</v>
      </c>
      <c r="G19" s="575">
        <v>232</v>
      </c>
      <c r="H19" s="564">
        <v>12.57</v>
      </c>
      <c r="I19" s="564" t="s">
        <v>132</v>
      </c>
      <c r="J19" s="593">
        <v>150</v>
      </c>
      <c r="K19" s="564">
        <v>221</v>
      </c>
      <c r="L19" s="564">
        <v>16.489999999999998</v>
      </c>
      <c r="M19" s="10" t="s">
        <v>773</v>
      </c>
      <c r="N19" s="569" t="s">
        <v>774</v>
      </c>
      <c r="O19" s="564">
        <v>196</v>
      </c>
      <c r="P19" s="578">
        <v>9.9600000000000009</v>
      </c>
      <c r="Q19" s="564" t="s">
        <v>132</v>
      </c>
      <c r="R19" s="593">
        <v>180</v>
      </c>
      <c r="S19" s="564">
        <v>265</v>
      </c>
      <c r="T19" s="564">
        <v>19.79</v>
      </c>
      <c r="U19" s="71"/>
      <c r="V19" s="457"/>
      <c r="W19" s="551"/>
      <c r="X19" s="457"/>
      <c r="Y19" s="457"/>
    </row>
    <row r="20" spans="1:25" ht="15.75">
      <c r="A20" s="564" t="s">
        <v>67</v>
      </c>
      <c r="B20" s="569">
        <v>24</v>
      </c>
      <c r="C20" s="10">
        <v>62</v>
      </c>
      <c r="D20" s="564">
        <v>2.0499999999999998</v>
      </c>
      <c r="E20" s="576" t="s">
        <v>775</v>
      </c>
      <c r="F20" s="604">
        <v>200</v>
      </c>
      <c r="G20" s="10">
        <v>106</v>
      </c>
      <c r="H20" s="564">
        <v>9.4</v>
      </c>
      <c r="I20" s="10" t="s">
        <v>22</v>
      </c>
      <c r="J20" s="577" t="s">
        <v>23</v>
      </c>
      <c r="K20" s="10">
        <v>57</v>
      </c>
      <c r="L20" s="564">
        <v>2.6</v>
      </c>
      <c r="M20" s="564" t="s">
        <v>70</v>
      </c>
      <c r="N20" s="569">
        <v>30</v>
      </c>
      <c r="O20" s="10">
        <v>80</v>
      </c>
      <c r="P20" s="564">
        <v>4.03</v>
      </c>
      <c r="Q20" s="10" t="s">
        <v>1114</v>
      </c>
      <c r="R20" s="577" t="s">
        <v>157</v>
      </c>
      <c r="S20" s="10">
        <v>62</v>
      </c>
      <c r="T20" s="564">
        <v>4.05</v>
      </c>
      <c r="U20" s="71"/>
      <c r="V20" s="137"/>
      <c r="W20" s="369"/>
      <c r="X20" s="137"/>
      <c r="Y20" s="457"/>
    </row>
    <row r="21" spans="1:25" ht="15.75">
      <c r="A21" s="564" t="s">
        <v>1111</v>
      </c>
      <c r="B21" s="10">
        <v>100</v>
      </c>
      <c r="C21" s="10">
        <v>48</v>
      </c>
      <c r="D21" s="564">
        <v>16.5</v>
      </c>
      <c r="E21" s="634" t="s">
        <v>67</v>
      </c>
      <c r="F21" s="574">
        <v>15</v>
      </c>
      <c r="G21" s="575">
        <v>31</v>
      </c>
      <c r="H21" s="564">
        <v>1.26</v>
      </c>
      <c r="I21" s="564" t="s">
        <v>67</v>
      </c>
      <c r="J21" s="569">
        <v>30</v>
      </c>
      <c r="K21" s="10">
        <v>62</v>
      </c>
      <c r="L21" s="564">
        <v>2.5299999999999998</v>
      </c>
      <c r="M21" s="10"/>
      <c r="N21" s="10"/>
      <c r="O21" s="10"/>
      <c r="P21" s="564"/>
      <c r="Q21" s="564" t="s">
        <v>67</v>
      </c>
      <c r="R21" s="569">
        <v>47</v>
      </c>
      <c r="S21" s="10">
        <v>97</v>
      </c>
      <c r="T21" s="564">
        <v>3.96</v>
      </c>
      <c r="U21" s="71"/>
      <c r="V21" s="457"/>
      <c r="W21" s="458"/>
      <c r="X21" s="137"/>
      <c r="Y21" s="457"/>
    </row>
    <row r="22" spans="1:25" ht="14.25" customHeight="1">
      <c r="A22" s="77"/>
      <c r="B22" s="77"/>
      <c r="C22" s="77"/>
      <c r="D22" s="77"/>
      <c r="E22" s="564" t="s">
        <v>1111</v>
      </c>
      <c r="F22" s="10">
        <v>100</v>
      </c>
      <c r="G22" s="10">
        <v>38</v>
      </c>
      <c r="H22" s="564">
        <v>16.5</v>
      </c>
      <c r="I22" s="77"/>
      <c r="J22" s="77"/>
      <c r="K22" s="77"/>
      <c r="L22" s="77"/>
      <c r="M22" s="10"/>
      <c r="N22" s="10"/>
      <c r="O22" s="10"/>
      <c r="P22" s="564"/>
      <c r="Q22" s="10"/>
      <c r="R22" s="10"/>
      <c r="S22" s="10"/>
      <c r="T22" s="10"/>
      <c r="U22" s="71"/>
    </row>
    <row r="23" spans="1:25" ht="15.75">
      <c r="A23" s="565" t="s">
        <v>777</v>
      </c>
      <c r="B23" s="567">
        <v>604</v>
      </c>
      <c r="C23" s="565">
        <f>SUM(C17:C21)</f>
        <v>759</v>
      </c>
      <c r="D23" s="601">
        <f>SUM(D17:D21)</f>
        <v>87.999999999999986</v>
      </c>
      <c r="E23" s="565" t="s">
        <v>760</v>
      </c>
      <c r="F23" s="567">
        <v>595</v>
      </c>
      <c r="G23" s="53">
        <f>SUM(G17:G22)</f>
        <v>651</v>
      </c>
      <c r="H23" s="565">
        <f>SUM(H17:H22)</f>
        <v>85.000000000000014</v>
      </c>
      <c r="I23" s="565" t="s">
        <v>760</v>
      </c>
      <c r="J23" s="53">
        <v>752</v>
      </c>
      <c r="K23" s="53">
        <v>782.4</v>
      </c>
      <c r="L23" s="565">
        <f>SUM(L16:L21)</f>
        <v>85</v>
      </c>
      <c r="M23" s="53" t="s">
        <v>760</v>
      </c>
      <c r="N23" s="53">
        <v>571</v>
      </c>
      <c r="O23" s="53">
        <v>604</v>
      </c>
      <c r="P23" s="565">
        <f>SUM(P17:P22)</f>
        <v>37</v>
      </c>
      <c r="Q23" s="53" t="s">
        <v>760</v>
      </c>
      <c r="R23" s="53">
        <v>860</v>
      </c>
      <c r="S23" s="53">
        <v>883</v>
      </c>
      <c r="T23" s="565">
        <f>SUM(T16:T21)</f>
        <v>88</v>
      </c>
      <c r="U23" s="636">
        <f>P23+T23</f>
        <v>125</v>
      </c>
    </row>
    <row r="24" spans="1:25" ht="15.75">
      <c r="A24" s="579"/>
      <c r="B24" s="637"/>
      <c r="C24" s="579"/>
      <c r="D24" s="579"/>
      <c r="E24" s="555"/>
      <c r="F24" s="555"/>
      <c r="G24" s="555"/>
      <c r="H24" s="606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71"/>
    </row>
    <row r="25" spans="1:25" ht="15.75">
      <c r="A25" s="565" t="s">
        <v>778</v>
      </c>
      <c r="B25" s="638"/>
      <c r="C25" s="51"/>
      <c r="D25" s="564"/>
      <c r="E25" s="564"/>
      <c r="F25" s="569"/>
      <c r="G25" s="10"/>
      <c r="H25" s="564"/>
      <c r="I25" s="564" t="s">
        <v>779</v>
      </c>
      <c r="J25" s="564" t="s">
        <v>763</v>
      </c>
      <c r="K25" s="564" t="s">
        <v>780</v>
      </c>
      <c r="L25" s="564">
        <v>10.29</v>
      </c>
      <c r="M25" s="10"/>
      <c r="N25" s="10"/>
      <c r="O25" s="10"/>
      <c r="P25" s="564"/>
      <c r="Q25" s="564" t="s">
        <v>1131</v>
      </c>
      <c r="R25" s="10" t="s">
        <v>765</v>
      </c>
      <c r="S25" s="10" t="s">
        <v>782</v>
      </c>
      <c r="T25" s="564">
        <v>12.35</v>
      </c>
      <c r="U25" s="71"/>
    </row>
    <row r="26" spans="1:25" ht="26.25" customHeight="1">
      <c r="A26" s="572" t="s">
        <v>1099</v>
      </c>
      <c r="B26" s="572">
        <v>110</v>
      </c>
      <c r="C26" s="572">
        <v>175</v>
      </c>
      <c r="D26" s="572">
        <v>60.08</v>
      </c>
      <c r="E26" s="572" t="s">
        <v>435</v>
      </c>
      <c r="F26" s="593" t="s">
        <v>436</v>
      </c>
      <c r="G26" s="93">
        <v>278</v>
      </c>
      <c r="H26" s="572">
        <v>44.54</v>
      </c>
      <c r="I26" s="572" t="s">
        <v>783</v>
      </c>
      <c r="J26" s="572">
        <v>90</v>
      </c>
      <c r="K26" s="572">
        <v>143</v>
      </c>
      <c r="L26" s="572">
        <v>48.06</v>
      </c>
      <c r="M26" s="93" t="s">
        <v>786</v>
      </c>
      <c r="N26" s="93" t="s">
        <v>692</v>
      </c>
      <c r="O26" s="652" t="s">
        <v>787</v>
      </c>
      <c r="P26" s="572">
        <v>21.83</v>
      </c>
      <c r="Q26" s="581" t="s">
        <v>1112</v>
      </c>
      <c r="R26" s="564">
        <v>250</v>
      </c>
      <c r="S26" s="564">
        <v>633</v>
      </c>
      <c r="T26" s="564">
        <v>45.56</v>
      </c>
      <c r="U26" s="71"/>
      <c r="V26" s="457"/>
      <c r="W26" s="584"/>
      <c r="X26" s="584"/>
      <c r="Y26" s="584"/>
    </row>
    <row r="27" spans="1:25" ht="15" customHeight="1">
      <c r="A27" s="564" t="s">
        <v>625</v>
      </c>
      <c r="B27" s="569">
        <v>30</v>
      </c>
      <c r="C27" s="564">
        <v>24</v>
      </c>
      <c r="D27" s="584">
        <v>2.93</v>
      </c>
      <c r="E27" s="597" t="s">
        <v>58</v>
      </c>
      <c r="F27" s="574">
        <v>200</v>
      </c>
      <c r="G27" s="598">
        <v>119</v>
      </c>
      <c r="H27" s="599">
        <v>12.02</v>
      </c>
      <c r="I27" s="564" t="s">
        <v>753</v>
      </c>
      <c r="J27" s="582">
        <v>150</v>
      </c>
      <c r="K27" s="582">
        <v>245</v>
      </c>
      <c r="L27" s="564">
        <v>9.33</v>
      </c>
      <c r="M27" s="564" t="s">
        <v>789</v>
      </c>
      <c r="N27" s="10">
        <v>200</v>
      </c>
      <c r="O27" s="10">
        <v>81</v>
      </c>
      <c r="P27" s="564">
        <v>6.71</v>
      </c>
      <c r="Q27" s="564" t="s">
        <v>25</v>
      </c>
      <c r="R27" s="564" t="s">
        <v>26</v>
      </c>
      <c r="S27" s="564">
        <v>59</v>
      </c>
      <c r="T27" s="564">
        <v>3.7</v>
      </c>
      <c r="U27" s="71"/>
      <c r="V27" s="542"/>
      <c r="W27" s="497"/>
      <c r="X27" s="497"/>
      <c r="Y27" s="542"/>
    </row>
    <row r="28" spans="1:25" ht="18" customHeight="1">
      <c r="A28" s="564" t="s">
        <v>753</v>
      </c>
      <c r="B28" s="564">
        <v>180</v>
      </c>
      <c r="C28" s="564">
        <v>294</v>
      </c>
      <c r="D28" s="564">
        <v>11.2</v>
      </c>
      <c r="E28" s="564" t="s">
        <v>70</v>
      </c>
      <c r="F28" s="569">
        <v>33</v>
      </c>
      <c r="G28" s="10">
        <v>58</v>
      </c>
      <c r="H28" s="564">
        <v>2.72</v>
      </c>
      <c r="I28" s="597" t="s">
        <v>1115</v>
      </c>
      <c r="J28" s="571">
        <v>200</v>
      </c>
      <c r="K28" s="599">
        <v>46</v>
      </c>
      <c r="L28" s="599">
        <v>7.1</v>
      </c>
      <c r="M28" s="564" t="s">
        <v>70</v>
      </c>
      <c r="N28" s="10">
        <v>40</v>
      </c>
      <c r="O28" s="10">
        <v>102</v>
      </c>
      <c r="P28" s="564">
        <v>5.37</v>
      </c>
      <c r="Q28" s="564" t="s">
        <v>67</v>
      </c>
      <c r="R28" s="569">
        <v>30</v>
      </c>
      <c r="S28" s="10">
        <v>62</v>
      </c>
      <c r="T28" s="564">
        <v>2.5299999999999998</v>
      </c>
      <c r="U28" s="71"/>
      <c r="V28" s="497"/>
      <c r="W28" s="497"/>
      <c r="X28" s="497"/>
      <c r="Y28" s="497"/>
    </row>
    <row r="29" spans="1:25" ht="16.5" customHeight="1">
      <c r="A29" s="597" t="s">
        <v>1115</v>
      </c>
      <c r="B29" s="571">
        <v>200</v>
      </c>
      <c r="C29" s="599">
        <v>46</v>
      </c>
      <c r="D29" s="599">
        <v>7.1</v>
      </c>
      <c r="E29" s="564" t="s">
        <v>795</v>
      </c>
      <c r="F29" s="569" t="s">
        <v>1077</v>
      </c>
      <c r="G29" s="10">
        <v>427</v>
      </c>
      <c r="H29" s="578">
        <v>25.72</v>
      </c>
      <c r="I29" s="564" t="s">
        <v>67</v>
      </c>
      <c r="J29" s="569">
        <v>40</v>
      </c>
      <c r="K29" s="564">
        <v>82</v>
      </c>
      <c r="L29" s="564">
        <v>3.31</v>
      </c>
      <c r="M29" s="564" t="s">
        <v>561</v>
      </c>
      <c r="N29" s="564" t="s">
        <v>791</v>
      </c>
      <c r="O29" s="564">
        <v>116</v>
      </c>
      <c r="P29" s="564">
        <v>6.28</v>
      </c>
      <c r="Q29" s="564" t="s">
        <v>1113</v>
      </c>
      <c r="R29" s="564">
        <v>146</v>
      </c>
      <c r="S29" s="564">
        <v>63</v>
      </c>
      <c r="T29" s="564">
        <v>20.67</v>
      </c>
      <c r="U29" s="71"/>
    </row>
    <row r="30" spans="1:25" ht="15.75">
      <c r="A30" s="564" t="s">
        <v>67</v>
      </c>
      <c r="B30" s="569">
        <v>39</v>
      </c>
      <c r="C30" s="564">
        <v>80</v>
      </c>
      <c r="D30" s="564">
        <v>3.24</v>
      </c>
      <c r="E30" s="639"/>
      <c r="F30" s="640"/>
      <c r="G30" s="11"/>
      <c r="H30" s="641"/>
      <c r="I30" s="564" t="s">
        <v>1105</v>
      </c>
      <c r="J30" s="587" t="s">
        <v>857</v>
      </c>
      <c r="K30" s="587">
        <v>180</v>
      </c>
      <c r="L30" s="587">
        <v>6.91</v>
      </c>
      <c r="M30" s="10"/>
      <c r="N30" s="10"/>
      <c r="O30" s="10"/>
      <c r="P30" s="564"/>
      <c r="Q30" s="564"/>
      <c r="R30" s="569"/>
      <c r="S30" s="10"/>
      <c r="T30" s="564"/>
      <c r="U30" s="71"/>
    </row>
    <row r="31" spans="1:25" ht="15.75">
      <c r="A31" s="564" t="s">
        <v>1105</v>
      </c>
      <c r="B31" s="569">
        <v>20</v>
      </c>
      <c r="C31" s="564">
        <v>90</v>
      </c>
      <c r="D31" s="564">
        <v>3.45</v>
      </c>
      <c r="E31" s="564"/>
      <c r="F31" s="569"/>
      <c r="G31" s="10"/>
      <c r="H31" s="564"/>
      <c r="I31" s="581"/>
      <c r="J31" s="564"/>
      <c r="K31" s="564"/>
      <c r="L31" s="564"/>
      <c r="M31" s="10"/>
      <c r="N31" s="10"/>
      <c r="O31" s="10"/>
      <c r="P31" s="564"/>
      <c r="Q31" s="564"/>
      <c r="R31" s="564"/>
      <c r="S31" s="564"/>
      <c r="T31" s="564"/>
      <c r="U31" s="71"/>
    </row>
    <row r="32" spans="1:25" ht="15.75">
      <c r="A32" s="565" t="s">
        <v>760</v>
      </c>
      <c r="B32" s="567">
        <v>579</v>
      </c>
      <c r="C32" s="642">
        <f>SUM(C26:C31)</f>
        <v>709</v>
      </c>
      <c r="D32" s="565">
        <f>SUM(D26:D31)</f>
        <v>87.999999999999986</v>
      </c>
      <c r="E32" s="565" t="s">
        <v>760</v>
      </c>
      <c r="F32" s="567">
        <v>501</v>
      </c>
      <c r="G32" s="53">
        <f>SUM(G26:G31)</f>
        <v>882</v>
      </c>
      <c r="H32" s="565">
        <f>SUM(H26:H31)</f>
        <v>85</v>
      </c>
      <c r="I32" s="565" t="s">
        <v>760</v>
      </c>
      <c r="J32" s="567">
        <v>775</v>
      </c>
      <c r="K32" s="642">
        <v>806</v>
      </c>
      <c r="L32" s="565">
        <f>SUM(L25:L31)</f>
        <v>85</v>
      </c>
      <c r="M32" s="53"/>
      <c r="N32" s="53">
        <v>575</v>
      </c>
      <c r="O32" s="53">
        <v>573</v>
      </c>
      <c r="P32" s="565">
        <f>SUM(P26:P31)</f>
        <v>40.19</v>
      </c>
      <c r="Q32" s="565" t="s">
        <v>760</v>
      </c>
      <c r="R32" s="567">
        <v>939</v>
      </c>
      <c r="S32" s="565">
        <v>949</v>
      </c>
      <c r="T32" s="565">
        <f>SUM(T25:T31)</f>
        <v>84.81</v>
      </c>
      <c r="U32" s="636">
        <f>P32+T32</f>
        <v>125</v>
      </c>
    </row>
    <row r="33" spans="1:22" ht="15.75">
      <c r="A33" s="579"/>
      <c r="B33" s="580"/>
      <c r="C33" s="611"/>
      <c r="D33" s="611"/>
      <c r="E33" s="579"/>
      <c r="F33" s="580"/>
      <c r="G33" s="579"/>
      <c r="H33" s="579"/>
      <c r="I33" s="643"/>
      <c r="J33" s="644"/>
      <c r="K33" s="645"/>
      <c r="L33" s="645"/>
      <c r="M33" s="579"/>
      <c r="N33" s="579"/>
      <c r="O33" s="579"/>
      <c r="P33" s="579"/>
      <c r="Q33" s="646"/>
      <c r="R33" s="555"/>
      <c r="S33" s="555"/>
      <c r="T33" s="555"/>
      <c r="U33" s="71"/>
    </row>
    <row r="34" spans="1:22" ht="22.5" customHeight="1">
      <c r="A34" s="565" t="s">
        <v>796</v>
      </c>
      <c r="B34" s="569"/>
      <c r="C34" s="585"/>
      <c r="D34" s="585"/>
      <c r="E34" s="564"/>
      <c r="F34" s="569"/>
      <c r="G34" s="10"/>
      <c r="H34" s="564"/>
      <c r="I34" s="581" t="s">
        <v>797</v>
      </c>
      <c r="J34" s="564" t="s">
        <v>79</v>
      </c>
      <c r="K34" s="564">
        <v>130</v>
      </c>
      <c r="L34" s="564">
        <v>13.61</v>
      </c>
      <c r="M34" s="10"/>
      <c r="N34" s="10"/>
      <c r="O34" s="10"/>
      <c r="P34" s="564"/>
      <c r="Q34" s="581" t="s">
        <v>797</v>
      </c>
      <c r="R34" s="564" t="s">
        <v>79</v>
      </c>
      <c r="S34" s="564">
        <v>130</v>
      </c>
      <c r="T34" s="564">
        <v>13.61</v>
      </c>
      <c r="U34" s="71"/>
    </row>
    <row r="35" spans="1:22" ht="15.75">
      <c r="A35" s="51" t="s">
        <v>798</v>
      </c>
      <c r="B35" s="569">
        <v>100</v>
      </c>
      <c r="C35" s="564">
        <v>233</v>
      </c>
      <c r="D35" s="564">
        <v>45.61</v>
      </c>
      <c r="E35" s="564" t="s">
        <v>799</v>
      </c>
      <c r="F35" s="790" t="s">
        <v>443</v>
      </c>
      <c r="G35" s="10">
        <v>383</v>
      </c>
      <c r="H35" s="794">
        <v>48.37</v>
      </c>
      <c r="I35" s="51" t="s">
        <v>798</v>
      </c>
      <c r="J35" s="569">
        <v>100</v>
      </c>
      <c r="K35" s="564">
        <v>233</v>
      </c>
      <c r="L35" s="564">
        <v>45.61</v>
      </c>
      <c r="M35" s="564" t="s">
        <v>1017</v>
      </c>
      <c r="N35" s="569" t="s">
        <v>692</v>
      </c>
      <c r="O35" s="569" t="s">
        <v>802</v>
      </c>
      <c r="P35" s="564">
        <v>21.11</v>
      </c>
      <c r="Q35" s="51" t="s">
        <v>798</v>
      </c>
      <c r="R35" s="569">
        <v>100</v>
      </c>
      <c r="S35" s="564">
        <v>233</v>
      </c>
      <c r="T35" s="564">
        <v>45.61</v>
      </c>
      <c r="U35" s="71"/>
    </row>
    <row r="36" spans="1:22" ht="15.75">
      <c r="A36" s="10" t="s">
        <v>616</v>
      </c>
      <c r="B36" s="569">
        <v>30</v>
      </c>
      <c r="C36" s="564">
        <v>22</v>
      </c>
      <c r="D36" s="564">
        <v>1.38</v>
      </c>
      <c r="E36" s="564" t="s">
        <v>490</v>
      </c>
      <c r="F36" s="791"/>
      <c r="G36" s="10">
        <v>52</v>
      </c>
      <c r="H36" s="795"/>
      <c r="I36" s="10" t="s">
        <v>616</v>
      </c>
      <c r="J36" s="569">
        <v>30</v>
      </c>
      <c r="K36" s="564">
        <v>22</v>
      </c>
      <c r="L36" s="564">
        <v>1.38</v>
      </c>
      <c r="M36" s="564" t="s">
        <v>25</v>
      </c>
      <c r="N36" s="569" t="s">
        <v>26</v>
      </c>
      <c r="O36" s="569">
        <v>59</v>
      </c>
      <c r="P36" s="564">
        <v>3.7</v>
      </c>
      <c r="Q36" s="10" t="s">
        <v>616</v>
      </c>
      <c r="R36" s="569">
        <v>45</v>
      </c>
      <c r="S36" s="564">
        <v>34</v>
      </c>
      <c r="T36" s="564">
        <v>2.08</v>
      </c>
      <c r="U36" s="71"/>
    </row>
    <row r="37" spans="1:22" ht="15.75">
      <c r="A37" s="10" t="s">
        <v>804</v>
      </c>
      <c r="B37" s="10">
        <v>180</v>
      </c>
      <c r="C37" s="564">
        <v>278</v>
      </c>
      <c r="D37" s="564">
        <v>15.08</v>
      </c>
      <c r="E37" s="564" t="s">
        <v>1071</v>
      </c>
      <c r="F37" s="569">
        <v>200</v>
      </c>
      <c r="G37" s="10">
        <v>109</v>
      </c>
      <c r="H37" s="564">
        <v>12.67</v>
      </c>
      <c r="I37" s="10" t="s">
        <v>805</v>
      </c>
      <c r="J37" s="10">
        <v>150</v>
      </c>
      <c r="K37" s="575">
        <v>232</v>
      </c>
      <c r="L37" s="564">
        <v>12.57</v>
      </c>
      <c r="M37" s="564" t="s">
        <v>70</v>
      </c>
      <c r="N37" s="569">
        <v>25</v>
      </c>
      <c r="O37" s="569">
        <v>66</v>
      </c>
      <c r="P37" s="564">
        <v>3.23</v>
      </c>
      <c r="Q37" s="10" t="s">
        <v>804</v>
      </c>
      <c r="R37" s="10">
        <v>180</v>
      </c>
      <c r="S37" s="564">
        <v>278</v>
      </c>
      <c r="T37" s="564">
        <v>15.08</v>
      </c>
      <c r="U37" s="71"/>
    </row>
    <row r="38" spans="1:22" ht="15.75">
      <c r="A38" s="564" t="s">
        <v>807</v>
      </c>
      <c r="B38" s="564">
        <v>200</v>
      </c>
      <c r="C38" s="564">
        <v>94</v>
      </c>
      <c r="D38" s="564">
        <v>8.89</v>
      </c>
      <c r="E38" s="564" t="s">
        <v>70</v>
      </c>
      <c r="F38" s="569">
        <v>20</v>
      </c>
      <c r="G38" s="10">
        <v>53</v>
      </c>
      <c r="H38" s="564">
        <v>2.68</v>
      </c>
      <c r="I38" s="564" t="s">
        <v>807</v>
      </c>
      <c r="J38" s="564">
        <v>200</v>
      </c>
      <c r="K38" s="564">
        <v>94</v>
      </c>
      <c r="L38" s="564">
        <v>8.89</v>
      </c>
      <c r="M38" s="564" t="s">
        <v>1117</v>
      </c>
      <c r="N38" s="569" t="s">
        <v>215</v>
      </c>
      <c r="O38" s="569">
        <v>145</v>
      </c>
      <c r="P38" s="564">
        <v>15.45</v>
      </c>
      <c r="Q38" s="10" t="s">
        <v>22</v>
      </c>
      <c r="R38" s="577" t="s">
        <v>23</v>
      </c>
      <c r="S38" s="10">
        <v>57</v>
      </c>
      <c r="T38" s="564">
        <v>2.6</v>
      </c>
      <c r="U38" s="71"/>
    </row>
    <row r="39" spans="1:22" ht="15.75">
      <c r="A39" s="564" t="s">
        <v>67</v>
      </c>
      <c r="B39" s="569">
        <v>30</v>
      </c>
      <c r="C39" s="10">
        <v>62</v>
      </c>
      <c r="D39" s="564">
        <v>2.5299999999999998</v>
      </c>
      <c r="E39" s="564" t="s">
        <v>808</v>
      </c>
      <c r="F39" s="569">
        <v>125</v>
      </c>
      <c r="G39" s="10">
        <v>60</v>
      </c>
      <c r="H39" s="564">
        <v>21.28</v>
      </c>
      <c r="I39" s="564" t="s">
        <v>67</v>
      </c>
      <c r="J39" s="569">
        <v>35</v>
      </c>
      <c r="K39" s="10">
        <v>72</v>
      </c>
      <c r="L39" s="564">
        <v>2.94</v>
      </c>
      <c r="M39" s="10"/>
      <c r="N39" s="10"/>
      <c r="O39" s="10"/>
      <c r="P39" s="564"/>
      <c r="Q39" s="564" t="s">
        <v>67</v>
      </c>
      <c r="R39" s="569">
        <v>30</v>
      </c>
      <c r="S39" s="10">
        <v>62</v>
      </c>
      <c r="T39" s="564">
        <v>2.5299999999999998</v>
      </c>
      <c r="U39" s="71"/>
    </row>
    <row r="40" spans="1:22" ht="15.75">
      <c r="A40" s="564" t="s">
        <v>855</v>
      </c>
      <c r="B40" s="564">
        <v>120</v>
      </c>
      <c r="C40" s="564">
        <v>56</v>
      </c>
      <c r="D40" s="564">
        <v>14.51</v>
      </c>
      <c r="E40" s="564"/>
      <c r="F40" s="10"/>
      <c r="G40" s="10"/>
      <c r="H40" s="564"/>
      <c r="I40" s="77"/>
      <c r="J40" s="77"/>
      <c r="K40" s="77"/>
      <c r="L40" s="77"/>
      <c r="M40" s="564"/>
      <c r="N40" s="564"/>
      <c r="O40" s="564"/>
      <c r="P40" s="564"/>
      <c r="Q40" s="10"/>
      <c r="R40" s="10"/>
      <c r="S40" s="10"/>
      <c r="T40" s="564"/>
      <c r="U40" s="71"/>
    </row>
    <row r="41" spans="1:22" ht="15.75">
      <c r="A41" s="605" t="s">
        <v>760</v>
      </c>
      <c r="B41" s="647">
        <f>SUM(B35:B40)</f>
        <v>660</v>
      </c>
      <c r="C41" s="605">
        <f>SUM(C35:C40)</f>
        <v>745</v>
      </c>
      <c r="D41" s="605">
        <f>SUM(D35:D40)</f>
        <v>88.000000000000014</v>
      </c>
      <c r="E41" s="605" t="s">
        <v>760</v>
      </c>
      <c r="F41" s="647">
        <v>515</v>
      </c>
      <c r="G41" s="605">
        <f>SUM(G35:G40)</f>
        <v>657</v>
      </c>
      <c r="H41" s="605">
        <f>SUM(H35:H40)</f>
        <v>85</v>
      </c>
      <c r="I41" s="53" t="s">
        <v>676</v>
      </c>
      <c r="J41" s="53">
        <v>775</v>
      </c>
      <c r="K41" s="565">
        <f>SUM(K34:K39)</f>
        <v>783</v>
      </c>
      <c r="L41" s="565">
        <f>SUM(L34:L39)</f>
        <v>85</v>
      </c>
      <c r="M41" s="605" t="s">
        <v>760</v>
      </c>
      <c r="N41" s="568">
        <v>592</v>
      </c>
      <c r="O41" s="605">
        <v>545</v>
      </c>
      <c r="P41" s="605">
        <f>SUM(P35:P40)</f>
        <v>43.489999999999995</v>
      </c>
      <c r="Q41" s="568" t="s">
        <v>760</v>
      </c>
      <c r="R41" s="568">
        <v>815</v>
      </c>
      <c r="S41" s="605">
        <f>SUM(S34:S40)</f>
        <v>794</v>
      </c>
      <c r="T41" s="605">
        <f>SUM(T34:T40)</f>
        <v>81.509999999999991</v>
      </c>
      <c r="U41" s="636">
        <f>P41+T41</f>
        <v>124.99999999999999</v>
      </c>
    </row>
    <row r="42" spans="1:22" ht="15.75">
      <c r="A42" s="579"/>
      <c r="B42" s="637"/>
      <c r="C42" s="611"/>
      <c r="D42" s="611"/>
      <c r="E42" s="579"/>
      <c r="F42" s="580"/>
      <c r="G42" s="579"/>
      <c r="H42" s="579"/>
      <c r="I42" s="555"/>
      <c r="J42" s="555"/>
      <c r="K42" s="555"/>
      <c r="L42" s="555"/>
      <c r="M42" s="579"/>
      <c r="N42" s="579"/>
      <c r="O42" s="579"/>
      <c r="P42" s="579"/>
      <c r="Q42" s="579"/>
      <c r="R42" s="579"/>
      <c r="S42" s="579"/>
      <c r="T42" s="579"/>
      <c r="U42" s="654"/>
    </row>
    <row r="43" spans="1:22" ht="29.25" customHeight="1">
      <c r="A43" s="565" t="s">
        <v>629</v>
      </c>
      <c r="B43" s="638"/>
      <c r="C43" s="585"/>
      <c r="D43" s="585"/>
      <c r="E43" s="564"/>
      <c r="F43" s="569"/>
      <c r="G43" s="10"/>
      <c r="H43" s="564"/>
      <c r="I43" s="581" t="s">
        <v>813</v>
      </c>
      <c r="J43" s="10" t="s">
        <v>763</v>
      </c>
      <c r="K43" s="10" t="s">
        <v>1140</v>
      </c>
      <c r="L43" s="564">
        <v>7.16</v>
      </c>
      <c r="M43" s="10"/>
      <c r="N43" s="10"/>
      <c r="O43" s="10"/>
      <c r="P43" s="564"/>
      <c r="Q43" s="581" t="s">
        <v>813</v>
      </c>
      <c r="R43" s="564" t="s">
        <v>765</v>
      </c>
      <c r="S43" s="564" t="s">
        <v>814</v>
      </c>
      <c r="T43" s="569">
        <v>8.59</v>
      </c>
      <c r="U43" s="654"/>
    </row>
    <row r="44" spans="1:22" ht="48.75" customHeight="1">
      <c r="A44" s="581" t="s">
        <v>1120</v>
      </c>
      <c r="B44" s="569" t="s">
        <v>927</v>
      </c>
      <c r="C44" s="564" t="s">
        <v>1119</v>
      </c>
      <c r="D44" s="564">
        <v>43.17</v>
      </c>
      <c r="E44" s="564" t="s">
        <v>487</v>
      </c>
      <c r="F44" s="790" t="s">
        <v>816</v>
      </c>
      <c r="G44" s="564">
        <v>385</v>
      </c>
      <c r="H44" s="564">
        <v>62.18</v>
      </c>
      <c r="I44" s="581" t="s">
        <v>1120</v>
      </c>
      <c r="J44" s="744" t="s">
        <v>1139</v>
      </c>
      <c r="K44" s="564" t="s">
        <v>1119</v>
      </c>
      <c r="L44" s="564">
        <v>43.17</v>
      </c>
      <c r="M44" s="128" t="s">
        <v>1132</v>
      </c>
      <c r="N44" s="93" t="s">
        <v>1123</v>
      </c>
      <c r="O44" s="93" t="s">
        <v>1124</v>
      </c>
      <c r="P44" s="572">
        <v>40.97</v>
      </c>
      <c r="Q44" s="581" t="s">
        <v>1122</v>
      </c>
      <c r="R44" s="569">
        <v>100</v>
      </c>
      <c r="S44" s="564">
        <v>391</v>
      </c>
      <c r="T44" s="564">
        <v>40.24</v>
      </c>
      <c r="U44" s="654"/>
    </row>
    <row r="45" spans="1:22" ht="15.75">
      <c r="A45" s="564" t="s">
        <v>677</v>
      </c>
      <c r="B45" s="569">
        <v>28</v>
      </c>
      <c r="C45" s="564">
        <v>3.4</v>
      </c>
      <c r="D45" s="584">
        <v>5.92</v>
      </c>
      <c r="E45" s="564" t="s">
        <v>818</v>
      </c>
      <c r="F45" s="803"/>
      <c r="G45" s="564">
        <v>20</v>
      </c>
      <c r="H45" s="564">
        <v>4.79</v>
      </c>
      <c r="I45" s="564" t="s">
        <v>677</v>
      </c>
      <c r="J45" s="805"/>
      <c r="K45" s="564">
        <v>2.4</v>
      </c>
      <c r="L45" s="564">
        <v>4.1100000000000003</v>
      </c>
      <c r="M45" s="564" t="s">
        <v>22</v>
      </c>
      <c r="N45" s="564" t="s">
        <v>23</v>
      </c>
      <c r="O45" s="10">
        <v>57</v>
      </c>
      <c r="P45" s="564">
        <v>2.6</v>
      </c>
      <c r="Q45" s="564" t="s">
        <v>1128</v>
      </c>
      <c r="R45" s="569">
        <v>180</v>
      </c>
      <c r="S45" s="564">
        <v>230</v>
      </c>
      <c r="T45" s="564">
        <v>10.5</v>
      </c>
      <c r="U45" s="654"/>
      <c r="V45" s="37"/>
    </row>
    <row r="46" spans="1:22" ht="18.75" customHeight="1">
      <c r="A46" s="564" t="s">
        <v>132</v>
      </c>
      <c r="B46" s="564">
        <v>180</v>
      </c>
      <c r="C46" s="564">
        <v>265</v>
      </c>
      <c r="D46" s="564">
        <v>19.79</v>
      </c>
      <c r="E46" s="597" t="s">
        <v>22</v>
      </c>
      <c r="F46" s="574">
        <v>200</v>
      </c>
      <c r="G46" s="598">
        <v>57</v>
      </c>
      <c r="H46" s="599">
        <v>2.6</v>
      </c>
      <c r="I46" s="564" t="s">
        <v>132</v>
      </c>
      <c r="J46" s="593">
        <v>150</v>
      </c>
      <c r="K46" s="564">
        <v>221</v>
      </c>
      <c r="L46" s="564">
        <v>16.489999999999998</v>
      </c>
      <c r="M46" s="564" t="s">
        <v>70</v>
      </c>
      <c r="N46" s="569">
        <v>15</v>
      </c>
      <c r="O46" s="10">
        <v>47</v>
      </c>
      <c r="P46" s="564">
        <v>2.68</v>
      </c>
      <c r="Q46" s="564" t="s">
        <v>25</v>
      </c>
      <c r="R46" s="564" t="s">
        <v>26</v>
      </c>
      <c r="S46" s="564">
        <v>59</v>
      </c>
      <c r="T46" s="564">
        <v>3.7</v>
      </c>
      <c r="U46" s="654"/>
    </row>
    <row r="47" spans="1:22" ht="15.75">
      <c r="A47" s="10" t="s">
        <v>62</v>
      </c>
      <c r="B47" s="10">
        <v>200</v>
      </c>
      <c r="C47" s="10">
        <v>90</v>
      </c>
      <c r="D47" s="564">
        <v>11.61</v>
      </c>
      <c r="E47" s="564" t="s">
        <v>70</v>
      </c>
      <c r="F47" s="569">
        <v>26</v>
      </c>
      <c r="G47" s="564">
        <v>68</v>
      </c>
      <c r="H47" s="564">
        <v>3.38</v>
      </c>
      <c r="I47" s="10" t="s">
        <v>62</v>
      </c>
      <c r="J47" s="10">
        <v>200</v>
      </c>
      <c r="K47" s="10">
        <v>90</v>
      </c>
      <c r="L47" s="564">
        <v>11.61</v>
      </c>
      <c r="M47" s="10" t="s">
        <v>821</v>
      </c>
      <c r="N47" s="10">
        <v>100</v>
      </c>
      <c r="O47" s="10">
        <v>47</v>
      </c>
      <c r="P47" s="564">
        <v>12.05</v>
      </c>
      <c r="Q47" s="564" t="s">
        <v>67</v>
      </c>
      <c r="R47" s="569">
        <v>44</v>
      </c>
      <c r="S47" s="10">
        <v>91</v>
      </c>
      <c r="T47" s="564">
        <v>3.67</v>
      </c>
      <c r="U47" s="654"/>
    </row>
    <row r="48" spans="1:22" ht="15.75">
      <c r="A48" s="564" t="s">
        <v>67</v>
      </c>
      <c r="B48" s="569">
        <v>30</v>
      </c>
      <c r="C48" s="10">
        <v>62</v>
      </c>
      <c r="D48" s="564">
        <v>2.5299999999999998</v>
      </c>
      <c r="E48" s="564" t="s">
        <v>820</v>
      </c>
      <c r="F48" s="569">
        <v>100</v>
      </c>
      <c r="G48" s="564">
        <v>47</v>
      </c>
      <c r="H48" s="564">
        <v>12.05</v>
      </c>
      <c r="I48" s="564" t="s">
        <v>67</v>
      </c>
      <c r="J48" s="569">
        <v>30</v>
      </c>
      <c r="K48" s="10">
        <v>62</v>
      </c>
      <c r="L48" s="564">
        <v>2.46</v>
      </c>
      <c r="M48" s="77"/>
      <c r="N48" s="77"/>
      <c r="O48" s="77"/>
      <c r="P48" s="77"/>
      <c r="Q48" s="77"/>
      <c r="R48" s="77"/>
      <c r="S48" s="77"/>
      <c r="T48" s="77"/>
      <c r="U48" s="654"/>
    </row>
    <row r="49" spans="1:21" ht="15.75">
      <c r="A49" s="564" t="s">
        <v>773</v>
      </c>
      <c r="B49" s="569" t="s">
        <v>1121</v>
      </c>
      <c r="C49" s="564">
        <v>97</v>
      </c>
      <c r="D49" s="564">
        <v>4.9800000000000004</v>
      </c>
      <c r="E49" s="564"/>
      <c r="F49" s="564"/>
      <c r="G49" s="564"/>
      <c r="H49" s="564"/>
      <c r="I49" s="564"/>
      <c r="J49" s="569"/>
      <c r="K49" s="564"/>
      <c r="L49" s="564"/>
      <c r="M49" s="10"/>
      <c r="N49" s="10"/>
      <c r="O49" s="10"/>
      <c r="P49" s="564"/>
      <c r="Q49" s="10"/>
      <c r="R49" s="10"/>
      <c r="S49" s="10"/>
      <c r="T49" s="10"/>
      <c r="U49" s="654"/>
    </row>
    <row r="50" spans="1:21" ht="15.75">
      <c r="A50" s="565" t="s">
        <v>760</v>
      </c>
      <c r="B50" s="565">
        <v>586</v>
      </c>
      <c r="C50" s="565">
        <v>932.4</v>
      </c>
      <c r="D50" s="565">
        <f>SUM(D44:D49)</f>
        <v>88</v>
      </c>
      <c r="E50" s="565" t="s">
        <v>760</v>
      </c>
      <c r="F50" s="567">
        <v>506</v>
      </c>
      <c r="G50" s="565">
        <f>SUM(G44:G49)</f>
        <v>577</v>
      </c>
      <c r="H50" s="565">
        <f>SUM(H44:H48)</f>
        <v>84.999999999999986</v>
      </c>
      <c r="I50" s="565" t="s">
        <v>760</v>
      </c>
      <c r="J50" s="565">
        <v>785</v>
      </c>
      <c r="K50" s="565">
        <v>884.4</v>
      </c>
      <c r="L50" s="565">
        <f>SUM(L43:L49)</f>
        <v>84.999999999999986</v>
      </c>
      <c r="M50" s="53" t="s">
        <v>760</v>
      </c>
      <c r="N50" s="53">
        <v>565</v>
      </c>
      <c r="O50" s="53">
        <v>544</v>
      </c>
      <c r="P50" s="601">
        <v>58.3</v>
      </c>
      <c r="Q50" s="53" t="s">
        <v>760</v>
      </c>
      <c r="R50" s="53">
        <v>837</v>
      </c>
      <c r="S50" s="565">
        <v>884</v>
      </c>
      <c r="T50" s="565">
        <f ca="1">SUM(T43:T50)</f>
        <v>66.78</v>
      </c>
      <c r="U50" s="636">
        <f t="shared" ref="U50" ca="1" si="0">P50+T50</f>
        <v>124.99999999999999</v>
      </c>
    </row>
    <row r="51" spans="1:21" ht="15.75">
      <c r="A51" s="579"/>
      <c r="B51" s="579"/>
      <c r="C51" s="579"/>
      <c r="D51" s="579"/>
      <c r="E51" s="606"/>
      <c r="F51" s="555"/>
      <c r="G51" s="555"/>
      <c r="H51" s="555"/>
      <c r="I51" s="579"/>
      <c r="J51" s="579"/>
      <c r="K51" s="579"/>
      <c r="L51" s="579"/>
      <c r="M51" s="602"/>
      <c r="N51" s="602"/>
      <c r="O51" s="602"/>
      <c r="P51" s="602"/>
      <c r="Q51" s="602"/>
      <c r="R51" s="602"/>
      <c r="S51" s="602"/>
      <c r="T51" s="602"/>
      <c r="U51" s="71"/>
    </row>
    <row r="52" spans="1:21" ht="15.75">
      <c r="A52" s="565"/>
      <c r="B52" s="565"/>
      <c r="C52" s="620"/>
      <c r="D52" s="620"/>
      <c r="E52" s="620"/>
      <c r="F52" s="567"/>
      <c r="G52" s="53"/>
      <c r="H52" s="565"/>
      <c r="I52" s="53"/>
      <c r="J52" s="53"/>
      <c r="K52" s="53"/>
      <c r="L52" s="565"/>
      <c r="M52" s="53"/>
      <c r="N52" s="53"/>
      <c r="O52" s="53"/>
      <c r="P52" s="565"/>
      <c r="Q52" s="53"/>
      <c r="R52" s="53"/>
      <c r="S52" s="53"/>
      <c r="T52" s="565"/>
      <c r="U52" s="71"/>
    </row>
    <row r="53" spans="1:21" ht="25.5" customHeight="1">
      <c r="A53" s="565" t="s">
        <v>633</v>
      </c>
      <c r="B53" s="569"/>
      <c r="C53" s="582"/>
      <c r="D53" s="582"/>
      <c r="E53" s="77"/>
      <c r="F53" s="77"/>
      <c r="G53" s="77"/>
      <c r="H53" s="77"/>
      <c r="I53" s="575"/>
      <c r="J53" s="10"/>
      <c r="K53" s="10"/>
      <c r="L53" s="564"/>
      <c r="M53" s="10"/>
      <c r="N53" s="10"/>
      <c r="O53" s="10"/>
      <c r="P53" s="564"/>
      <c r="Q53" s="63" t="s">
        <v>1145</v>
      </c>
      <c r="R53" s="10" t="s">
        <v>765</v>
      </c>
      <c r="S53" s="577" t="s">
        <v>825</v>
      </c>
      <c r="T53" s="564">
        <v>7.69</v>
      </c>
      <c r="U53" s="71"/>
    </row>
    <row r="54" spans="1:21" ht="30.75" customHeight="1">
      <c r="A54" s="564" t="s">
        <v>799</v>
      </c>
      <c r="B54" s="790" t="s">
        <v>443</v>
      </c>
      <c r="C54" s="10">
        <v>383</v>
      </c>
      <c r="D54" s="792">
        <v>48.37</v>
      </c>
      <c r="E54" s="77"/>
      <c r="F54" s="77"/>
      <c r="G54" s="77"/>
      <c r="H54" s="77"/>
      <c r="I54" s="575"/>
      <c r="J54" s="10"/>
      <c r="K54" s="577"/>
      <c r="L54" s="569"/>
      <c r="M54" s="581" t="s">
        <v>828</v>
      </c>
      <c r="N54" s="572" t="s">
        <v>692</v>
      </c>
      <c r="O54" s="564" t="s">
        <v>693</v>
      </c>
      <c r="P54" s="582">
        <v>20.41</v>
      </c>
      <c r="Q54" s="10" t="s">
        <v>748</v>
      </c>
      <c r="R54" s="796" t="s">
        <v>927</v>
      </c>
      <c r="S54" s="64">
        <v>170</v>
      </c>
      <c r="T54" s="626">
        <v>47.01</v>
      </c>
      <c r="U54" s="71"/>
    </row>
    <row r="55" spans="1:21" ht="15.75">
      <c r="A55" s="564" t="s">
        <v>490</v>
      </c>
      <c r="B55" s="791"/>
      <c r="C55" s="10">
        <v>52</v>
      </c>
      <c r="D55" s="793"/>
      <c r="E55" s="77"/>
      <c r="F55" s="77"/>
      <c r="G55" s="77"/>
      <c r="H55" s="77"/>
      <c r="I55" s="648"/>
      <c r="J55" s="93"/>
      <c r="K55" s="575"/>
      <c r="L55" s="564"/>
      <c r="M55" s="564" t="s">
        <v>830</v>
      </c>
      <c r="N55" s="564">
        <v>200</v>
      </c>
      <c r="O55" s="10">
        <v>119</v>
      </c>
      <c r="P55" s="564">
        <v>12.02</v>
      </c>
      <c r="Q55" s="10" t="s">
        <v>616</v>
      </c>
      <c r="R55" s="791"/>
      <c r="S55" s="51">
        <v>22</v>
      </c>
      <c r="T55" s="10">
        <v>1.38</v>
      </c>
      <c r="U55" s="71"/>
    </row>
    <row r="56" spans="1:21" ht="15.75">
      <c r="A56" s="564" t="s">
        <v>1071</v>
      </c>
      <c r="B56" s="569">
        <v>200</v>
      </c>
      <c r="C56" s="10">
        <v>109</v>
      </c>
      <c r="D56" s="582">
        <v>12.67</v>
      </c>
      <c r="E56" s="77"/>
      <c r="F56" s="77"/>
      <c r="G56" s="77"/>
      <c r="H56" s="77"/>
      <c r="I56" s="51"/>
      <c r="J56" s="93"/>
      <c r="K56" s="10"/>
      <c r="L56" s="564"/>
      <c r="M56" s="564" t="s">
        <v>70</v>
      </c>
      <c r="N56" s="564">
        <v>20</v>
      </c>
      <c r="O56" s="564">
        <v>53</v>
      </c>
      <c r="P56" s="564">
        <v>2.68</v>
      </c>
      <c r="Q56" s="10" t="s">
        <v>753</v>
      </c>
      <c r="R56" s="10">
        <v>180</v>
      </c>
      <c r="S56" s="10">
        <v>294</v>
      </c>
      <c r="T56" s="564">
        <v>11.2</v>
      </c>
      <c r="U56" s="71"/>
    </row>
    <row r="57" spans="1:21" ht="15.75">
      <c r="A57" s="564" t="s">
        <v>70</v>
      </c>
      <c r="B57" s="569">
        <v>20</v>
      </c>
      <c r="C57" s="10">
        <v>53</v>
      </c>
      <c r="D57" s="582">
        <v>2.68</v>
      </c>
      <c r="E57" s="77"/>
      <c r="F57" s="77"/>
      <c r="G57" s="77"/>
      <c r="H57" s="77"/>
      <c r="I57" s="576"/>
      <c r="J57" s="564"/>
      <c r="K57" s="582"/>
      <c r="L57" s="582"/>
      <c r="M57" s="10" t="s">
        <v>795</v>
      </c>
      <c r="N57" s="10">
        <v>60</v>
      </c>
      <c r="O57" s="10">
        <v>220</v>
      </c>
      <c r="P57" s="564">
        <v>12.86</v>
      </c>
      <c r="Q57" s="10" t="s">
        <v>19</v>
      </c>
      <c r="R57" s="10" t="s">
        <v>157</v>
      </c>
      <c r="S57" s="10">
        <v>62</v>
      </c>
      <c r="T57" s="564">
        <v>4.05</v>
      </c>
      <c r="U57" s="71"/>
    </row>
    <row r="58" spans="1:21" ht="15.75">
      <c r="A58" s="564" t="s">
        <v>1118</v>
      </c>
      <c r="B58" s="569">
        <v>171</v>
      </c>
      <c r="C58" s="10">
        <v>74</v>
      </c>
      <c r="D58" s="582">
        <v>24.28</v>
      </c>
      <c r="E58" s="77"/>
      <c r="F58" s="77"/>
      <c r="G58" s="77"/>
      <c r="H58" s="77"/>
      <c r="I58" s="576"/>
      <c r="J58" s="569"/>
      <c r="K58" s="582"/>
      <c r="L58" s="582"/>
      <c r="M58" s="10"/>
      <c r="N58" s="10"/>
      <c r="O58" s="10"/>
      <c r="P58" s="564"/>
      <c r="Q58" s="10" t="s">
        <v>67</v>
      </c>
      <c r="R58" s="10">
        <v>30</v>
      </c>
      <c r="S58" s="10">
        <v>62</v>
      </c>
      <c r="T58" s="564">
        <v>2.5299999999999998</v>
      </c>
      <c r="U58" s="71"/>
    </row>
    <row r="59" spans="1:21" ht="15.75">
      <c r="A59" s="649"/>
      <c r="B59" s="639"/>
      <c r="C59" s="650"/>
      <c r="D59" s="649"/>
      <c r="E59" s="77"/>
      <c r="F59" s="77"/>
      <c r="G59" s="77"/>
      <c r="H59" s="77"/>
      <c r="I59" s="576"/>
      <c r="J59" s="564"/>
      <c r="K59" s="582"/>
      <c r="L59" s="582"/>
      <c r="M59" s="564"/>
      <c r="N59" s="564"/>
      <c r="O59" s="564"/>
      <c r="P59" s="564"/>
      <c r="Q59" s="10" t="s">
        <v>70</v>
      </c>
      <c r="R59" s="10">
        <v>24</v>
      </c>
      <c r="S59" s="10">
        <v>63</v>
      </c>
      <c r="T59" s="564">
        <v>3.17</v>
      </c>
      <c r="U59" s="71"/>
    </row>
    <row r="60" spans="1:21" ht="15.75">
      <c r="A60" s="565" t="s">
        <v>760</v>
      </c>
      <c r="B60" s="565">
        <v>561</v>
      </c>
      <c r="C60" s="565">
        <f>SUM(C54:C59)</f>
        <v>671</v>
      </c>
      <c r="D60" s="620">
        <f>SUM(D54:D59)</f>
        <v>88</v>
      </c>
      <c r="E60" s="77"/>
      <c r="F60" s="77"/>
      <c r="G60" s="77"/>
      <c r="H60" s="77"/>
      <c r="I60" s="576"/>
      <c r="J60" s="569"/>
      <c r="K60" s="582"/>
      <c r="L60" s="582"/>
      <c r="M60" s="565" t="s">
        <v>760</v>
      </c>
      <c r="N60" s="565">
        <v>585</v>
      </c>
      <c r="O60" s="565">
        <v>663</v>
      </c>
      <c r="P60" s="565">
        <f>SUM(P54:P59)</f>
        <v>47.97</v>
      </c>
      <c r="Q60" s="565" t="s">
        <v>760</v>
      </c>
      <c r="R60" s="565">
        <v>880</v>
      </c>
      <c r="S60" s="565">
        <v>793</v>
      </c>
      <c r="T60" s="565">
        <f>SUM(T53:T59)</f>
        <v>77.03</v>
      </c>
      <c r="U60" s="636">
        <f>P60+T60</f>
        <v>125</v>
      </c>
    </row>
    <row r="61" spans="1:21" ht="15.75">
      <c r="A61" s="651"/>
      <c r="B61" s="579"/>
      <c r="C61" s="612"/>
      <c r="D61" s="651"/>
      <c r="E61" s="77"/>
      <c r="F61" s="77"/>
      <c r="G61" s="77"/>
      <c r="H61" s="77"/>
      <c r="I61" s="576"/>
      <c r="J61" s="569"/>
      <c r="K61" s="582"/>
      <c r="L61" s="582"/>
      <c r="M61" s="579"/>
      <c r="N61" s="579"/>
      <c r="O61" s="579"/>
      <c r="P61" s="579"/>
      <c r="Q61" s="579"/>
      <c r="R61" s="579"/>
      <c r="S61" s="579"/>
      <c r="T61" s="579"/>
      <c r="U61" s="71"/>
    </row>
    <row r="62" spans="1:21" ht="15.75">
      <c r="A62" s="582"/>
      <c r="B62" s="564"/>
      <c r="C62" s="576"/>
      <c r="D62" s="564"/>
      <c r="E62" s="564"/>
      <c r="F62" s="10"/>
      <c r="G62" s="10"/>
      <c r="H62" s="10"/>
      <c r="I62" s="564"/>
      <c r="J62" s="569"/>
      <c r="K62" s="582"/>
      <c r="L62" s="582"/>
      <c r="M62" s="565"/>
      <c r="N62" s="565"/>
      <c r="O62" s="565"/>
      <c r="P62" s="565"/>
      <c r="Q62" s="565"/>
      <c r="R62" s="565"/>
      <c r="S62" s="565"/>
      <c r="T62" s="565"/>
      <c r="U62" s="71"/>
    </row>
    <row r="63" spans="1:21" ht="15.75">
      <c r="A63" s="582"/>
      <c r="B63" s="564"/>
      <c r="C63" s="576"/>
      <c r="D63" s="564"/>
      <c r="E63" s="564"/>
      <c r="F63" s="10"/>
      <c r="G63" s="10"/>
      <c r="H63" s="10"/>
      <c r="I63" s="564"/>
      <c r="J63" s="569"/>
      <c r="K63" s="582"/>
      <c r="L63" s="582"/>
      <c r="M63" s="565"/>
      <c r="N63" s="565"/>
      <c r="O63" s="565"/>
      <c r="P63" s="565"/>
      <c r="Q63" s="565"/>
      <c r="R63" s="565"/>
      <c r="S63" s="565"/>
      <c r="T63" s="565"/>
      <c r="U63" s="71"/>
    </row>
    <row r="64" spans="1:21">
      <c r="A64" s="462"/>
      <c r="B64" s="460"/>
      <c r="C64" s="464"/>
      <c r="D64" s="460"/>
      <c r="E64" s="453"/>
      <c r="F64" s="178"/>
      <c r="G64" s="178"/>
      <c r="H64" s="178"/>
      <c r="I64" s="453" t="s">
        <v>836</v>
      </c>
      <c r="J64" s="470"/>
      <c r="K64" s="472"/>
      <c r="L64" s="472"/>
      <c r="M64" s="460"/>
      <c r="N64" s="460"/>
      <c r="O64" s="460"/>
      <c r="P64" s="460"/>
      <c r="Q64" s="460"/>
      <c r="R64" s="460"/>
      <c r="S64" s="460"/>
      <c r="T64" s="460"/>
    </row>
    <row r="65" spans="1:21">
      <c r="A65" s="462"/>
      <c r="B65" s="460"/>
      <c r="C65" s="464"/>
      <c r="D65" s="460"/>
      <c r="E65" s="453"/>
      <c r="F65" s="178"/>
      <c r="G65" s="178"/>
      <c r="H65" s="178"/>
      <c r="I65" s="453"/>
      <c r="J65" s="470"/>
      <c r="K65" s="472"/>
      <c r="L65" s="472"/>
      <c r="M65" s="460"/>
      <c r="N65" s="460"/>
      <c r="O65" s="460"/>
      <c r="P65" s="460"/>
      <c r="Q65" s="460"/>
      <c r="R65" s="460"/>
      <c r="S65" s="460"/>
      <c r="T65" s="460"/>
    </row>
    <row r="66" spans="1:21">
      <c r="A66" s="462"/>
      <c r="B66" s="460"/>
      <c r="C66" s="464"/>
      <c r="D66" s="460"/>
      <c r="E66" s="453"/>
      <c r="F66" s="178"/>
      <c r="G66" s="178"/>
      <c r="H66" s="178"/>
      <c r="I66" s="453"/>
      <c r="J66" s="470"/>
      <c r="K66" s="472"/>
      <c r="L66" s="472"/>
      <c r="M66" s="460"/>
      <c r="N66" s="460"/>
      <c r="O66" s="460"/>
      <c r="P66" s="460"/>
      <c r="Q66" s="460"/>
      <c r="R66" s="460"/>
      <c r="S66" s="460"/>
      <c r="T66" s="460"/>
    </row>
    <row r="67" spans="1:21">
      <c r="A67" s="473"/>
      <c r="B67" s="246"/>
      <c r="C67" s="298"/>
      <c r="D67" s="453"/>
      <c r="E67" s="453"/>
      <c r="F67" s="178"/>
      <c r="G67" s="178"/>
      <c r="H67" s="178"/>
      <c r="I67" s="460"/>
      <c r="J67" s="460"/>
      <c r="K67" s="460"/>
      <c r="L67" s="460"/>
      <c r="M67" s="460"/>
      <c r="N67" s="460"/>
      <c r="O67" s="460"/>
      <c r="P67" s="460"/>
      <c r="Q67" s="460"/>
      <c r="R67" s="460"/>
      <c r="S67" s="460"/>
      <c r="T67" s="460"/>
    </row>
    <row r="68" spans="1:21" ht="15.75">
      <c r="A68" s="51"/>
      <c r="B68" s="93"/>
      <c r="C68" s="10"/>
      <c r="D68" s="564"/>
      <c r="E68" s="564"/>
      <c r="F68" s="10"/>
      <c r="G68" s="10"/>
      <c r="H68" s="10"/>
      <c r="I68" s="565"/>
      <c r="J68" s="565"/>
      <c r="K68" s="565"/>
      <c r="L68" s="565"/>
      <c r="M68" s="565"/>
      <c r="N68" s="565"/>
      <c r="O68" s="565"/>
      <c r="P68" s="565"/>
      <c r="Q68" s="565"/>
      <c r="R68" s="565"/>
      <c r="S68" s="565"/>
      <c r="T68" s="565"/>
    </row>
    <row r="69" spans="1:21" ht="15.75">
      <c r="A69" s="53" t="s">
        <v>728</v>
      </c>
      <c r="B69" s="566"/>
      <c r="C69" s="53"/>
      <c r="D69" s="565"/>
      <c r="E69" s="565" t="s">
        <v>729</v>
      </c>
      <c r="F69" s="567"/>
      <c r="G69" s="53"/>
      <c r="H69" s="565"/>
      <c r="I69" s="53" t="s">
        <v>737</v>
      </c>
      <c r="J69" s="565"/>
      <c r="K69" s="565"/>
      <c r="L69" s="565"/>
      <c r="M69" s="568" t="s">
        <v>738</v>
      </c>
      <c r="N69" s="565"/>
      <c r="O69" s="565"/>
      <c r="P69" s="565"/>
      <c r="Q69" s="568" t="s">
        <v>739</v>
      </c>
      <c r="R69" s="565"/>
      <c r="S69" s="565"/>
      <c r="T69" s="565"/>
    </row>
    <row r="70" spans="1:21" ht="15.75">
      <c r="A70" s="565"/>
      <c r="B70" s="567"/>
      <c r="C70" s="565"/>
      <c r="D70" s="565"/>
      <c r="E70" s="565"/>
      <c r="F70" s="567"/>
      <c r="G70" s="53"/>
      <c r="H70" s="565"/>
      <c r="I70" s="565"/>
      <c r="J70" s="565"/>
      <c r="K70" s="565"/>
      <c r="L70" s="51"/>
      <c r="M70" s="565"/>
      <c r="N70" s="565"/>
      <c r="O70" s="565"/>
      <c r="P70" s="565"/>
      <c r="Q70" s="565"/>
      <c r="R70" s="565"/>
      <c r="S70" s="565"/>
      <c r="T70" s="565"/>
    </row>
    <row r="71" spans="1:21" ht="15.75">
      <c r="A71" s="565" t="s">
        <v>615</v>
      </c>
      <c r="B71" s="569"/>
      <c r="C71" s="564"/>
      <c r="D71" s="564"/>
      <c r="E71" s="564"/>
      <c r="F71" s="569"/>
      <c r="G71" s="10"/>
      <c r="H71" s="564"/>
      <c r="I71" s="564" t="s">
        <v>837</v>
      </c>
      <c r="J71" s="564">
        <v>250</v>
      </c>
      <c r="K71" s="564">
        <v>128</v>
      </c>
      <c r="L71" s="564">
        <v>6.05</v>
      </c>
      <c r="M71" s="10"/>
      <c r="N71" s="10"/>
      <c r="O71" s="10"/>
      <c r="P71" s="564"/>
      <c r="Q71" s="564" t="s">
        <v>838</v>
      </c>
      <c r="R71" s="564">
        <v>300</v>
      </c>
      <c r="S71" s="564">
        <v>154</v>
      </c>
      <c r="T71" s="564">
        <v>7.26</v>
      </c>
    </row>
    <row r="72" spans="1:21" ht="24" customHeight="1">
      <c r="A72" s="570" t="s">
        <v>839</v>
      </c>
      <c r="B72" s="571" t="s">
        <v>226</v>
      </c>
      <c r="C72" s="93">
        <v>519</v>
      </c>
      <c r="D72" s="572">
        <v>64.7</v>
      </c>
      <c r="E72" s="564" t="s">
        <v>1104</v>
      </c>
      <c r="F72" s="801" t="s">
        <v>1086</v>
      </c>
      <c r="G72" s="10">
        <v>299</v>
      </c>
      <c r="H72" s="564">
        <v>25.93</v>
      </c>
      <c r="I72" s="570" t="s">
        <v>839</v>
      </c>
      <c r="J72" s="571" t="s">
        <v>226</v>
      </c>
      <c r="K72" s="93">
        <v>519</v>
      </c>
      <c r="L72" s="572">
        <v>64.7</v>
      </c>
      <c r="M72" s="93" t="s">
        <v>1020</v>
      </c>
      <c r="N72" s="93" t="s">
        <v>692</v>
      </c>
      <c r="O72" s="93" t="s">
        <v>693</v>
      </c>
      <c r="P72" s="572">
        <v>20.41</v>
      </c>
      <c r="Q72" s="570" t="s">
        <v>841</v>
      </c>
      <c r="R72" s="571" t="s">
        <v>226</v>
      </c>
      <c r="S72" s="93">
        <v>519</v>
      </c>
      <c r="T72" s="572">
        <v>64.7</v>
      </c>
    </row>
    <row r="73" spans="1:21" ht="15.75">
      <c r="A73" s="10" t="s">
        <v>31</v>
      </c>
      <c r="B73" s="10">
        <v>200</v>
      </c>
      <c r="C73" s="10">
        <v>46</v>
      </c>
      <c r="D73" s="564">
        <v>7.1</v>
      </c>
      <c r="E73" s="564" t="s">
        <v>1085</v>
      </c>
      <c r="F73" s="802"/>
      <c r="G73" s="564">
        <v>7</v>
      </c>
      <c r="H73" s="564">
        <v>4.78</v>
      </c>
      <c r="I73" s="10" t="s">
        <v>31</v>
      </c>
      <c r="J73" s="10">
        <v>200</v>
      </c>
      <c r="K73" s="10">
        <v>46</v>
      </c>
      <c r="L73" s="564">
        <v>7.1</v>
      </c>
      <c r="M73" s="10" t="s">
        <v>58</v>
      </c>
      <c r="N73" s="10">
        <v>200</v>
      </c>
      <c r="O73" s="10">
        <v>119</v>
      </c>
      <c r="P73" s="564">
        <v>12.02</v>
      </c>
      <c r="Q73" s="10" t="s">
        <v>1081</v>
      </c>
      <c r="R73" s="10" t="s">
        <v>23</v>
      </c>
      <c r="S73" s="10">
        <v>57</v>
      </c>
      <c r="T73" s="564">
        <v>2.6</v>
      </c>
    </row>
    <row r="74" spans="1:21" ht="16.5" customHeight="1">
      <c r="A74" s="573" t="s">
        <v>67</v>
      </c>
      <c r="B74" s="574">
        <v>40</v>
      </c>
      <c r="C74" s="575">
        <v>83</v>
      </c>
      <c r="D74" s="564">
        <v>3.34</v>
      </c>
      <c r="E74" s="564" t="s">
        <v>62</v>
      </c>
      <c r="F74" s="569">
        <v>200</v>
      </c>
      <c r="G74" s="10">
        <v>90</v>
      </c>
      <c r="H74" s="564">
        <v>11.61</v>
      </c>
      <c r="I74" s="573" t="s">
        <v>618</v>
      </c>
      <c r="J74" s="571">
        <v>23</v>
      </c>
      <c r="K74" s="576">
        <v>47</v>
      </c>
      <c r="L74" s="564">
        <v>2.96</v>
      </c>
      <c r="M74" s="564" t="s">
        <v>70</v>
      </c>
      <c r="N74" s="10">
        <v>40</v>
      </c>
      <c r="O74" s="10">
        <v>106</v>
      </c>
      <c r="P74" s="564">
        <v>5.37</v>
      </c>
      <c r="Q74" s="564" t="s">
        <v>618</v>
      </c>
      <c r="R74" s="577">
        <v>31</v>
      </c>
      <c r="S74" s="10">
        <v>64</v>
      </c>
      <c r="T74" s="564">
        <v>4.05</v>
      </c>
    </row>
    <row r="75" spans="1:21" ht="15.75">
      <c r="A75" s="564" t="s">
        <v>843</v>
      </c>
      <c r="B75" s="564">
        <v>60</v>
      </c>
      <c r="C75" s="564">
        <v>220</v>
      </c>
      <c r="D75" s="564">
        <v>12.86</v>
      </c>
      <c r="E75" s="564" t="s">
        <v>70</v>
      </c>
      <c r="F75" s="569">
        <v>20</v>
      </c>
      <c r="G75" s="564">
        <v>53</v>
      </c>
      <c r="H75" s="564">
        <v>2.68</v>
      </c>
      <c r="I75" s="564" t="s">
        <v>844</v>
      </c>
      <c r="J75" s="564" t="s">
        <v>845</v>
      </c>
      <c r="K75" s="564">
        <v>78</v>
      </c>
      <c r="L75" s="564">
        <v>4.1900000000000004</v>
      </c>
      <c r="M75" s="10" t="s">
        <v>586</v>
      </c>
      <c r="N75" s="10">
        <v>30</v>
      </c>
      <c r="O75" s="10">
        <v>57</v>
      </c>
      <c r="P75" s="564">
        <v>5.14</v>
      </c>
      <c r="Q75" s="564" t="s">
        <v>1082</v>
      </c>
      <c r="R75" s="10" t="s">
        <v>882</v>
      </c>
      <c r="S75" s="564">
        <v>90</v>
      </c>
      <c r="T75" s="10">
        <v>3.45</v>
      </c>
    </row>
    <row r="76" spans="1:21" ht="15.75">
      <c r="A76" s="10"/>
      <c r="B76" s="569"/>
      <c r="C76" s="10"/>
      <c r="D76" s="564"/>
      <c r="E76" s="564" t="s">
        <v>853</v>
      </c>
      <c r="F76" s="569">
        <v>200</v>
      </c>
      <c r="G76" s="564">
        <v>158</v>
      </c>
      <c r="H76" s="578">
        <v>40</v>
      </c>
      <c r="I76" s="564"/>
      <c r="J76" s="564"/>
      <c r="K76" s="564"/>
      <c r="L76" s="564"/>
      <c r="M76" s="10"/>
      <c r="N76" s="10"/>
      <c r="O76" s="10"/>
      <c r="P76" s="10"/>
      <c r="Q76" s="564"/>
      <c r="R76" s="10"/>
      <c r="S76" s="578"/>
      <c r="T76" s="564"/>
    </row>
    <row r="77" spans="1:21" ht="15.75">
      <c r="A77" s="565" t="s">
        <v>760</v>
      </c>
      <c r="B77" s="567">
        <v>550</v>
      </c>
      <c r="C77" s="565">
        <f>SUM(C72:C76)</f>
        <v>868</v>
      </c>
      <c r="D77" s="565">
        <f>SUM(D72:D76)</f>
        <v>88</v>
      </c>
      <c r="E77" s="565" t="s">
        <v>760</v>
      </c>
      <c r="F77" s="567">
        <v>609</v>
      </c>
      <c r="G77" s="565">
        <f>SUM(G72:G76)</f>
        <v>607</v>
      </c>
      <c r="H77" s="565">
        <f>SUM(H72:H76)</f>
        <v>85</v>
      </c>
      <c r="I77" s="565" t="s">
        <v>760</v>
      </c>
      <c r="J77" s="565">
        <v>743</v>
      </c>
      <c r="K77" s="565">
        <f>SUM(K71:K76)</f>
        <v>818</v>
      </c>
      <c r="L77" s="565">
        <f>SUM(L71:L76)</f>
        <v>84.999999999999986</v>
      </c>
      <c r="M77" s="53" t="s">
        <v>760</v>
      </c>
      <c r="N77" s="53">
        <v>575</v>
      </c>
      <c r="O77" s="53">
        <v>553</v>
      </c>
      <c r="P77" s="565">
        <f>SUM(P72:P76)</f>
        <v>42.94</v>
      </c>
      <c r="Q77" s="53" t="s">
        <v>760</v>
      </c>
      <c r="R77" s="53">
        <v>801</v>
      </c>
      <c r="S77" s="53">
        <f>SUM(S71:S76)</f>
        <v>884</v>
      </c>
      <c r="T77" s="565">
        <f>SUM(T71:T76)</f>
        <v>82.06</v>
      </c>
      <c r="U77" s="548">
        <f>P77+T77</f>
        <v>125</v>
      </c>
    </row>
    <row r="78" spans="1:21" s="548" customFormat="1" ht="15.75">
      <c r="A78" s="579"/>
      <c r="B78" s="580"/>
      <c r="C78" s="579"/>
      <c r="D78" s="579"/>
      <c r="E78" s="579"/>
      <c r="F78" s="580"/>
      <c r="G78" s="579"/>
      <c r="H78" s="579"/>
      <c r="I78" s="579"/>
      <c r="J78" s="579"/>
      <c r="K78" s="579"/>
      <c r="L78" s="579"/>
      <c r="M78" s="579"/>
      <c r="N78" s="579"/>
      <c r="O78" s="579"/>
      <c r="P78" s="579"/>
      <c r="Q78" s="579"/>
      <c r="R78" s="579"/>
      <c r="S78" s="579"/>
      <c r="T78" s="579"/>
    </row>
    <row r="79" spans="1:21" ht="15.75">
      <c r="A79" s="565" t="s">
        <v>621</v>
      </c>
      <c r="B79" s="567"/>
      <c r="C79" s="565"/>
      <c r="D79" s="565"/>
      <c r="E79" s="565"/>
      <c r="F79" s="567"/>
      <c r="G79" s="53"/>
      <c r="H79" s="565"/>
      <c r="I79" s="10" t="s">
        <v>762</v>
      </c>
      <c r="J79" s="564" t="s">
        <v>763</v>
      </c>
      <c r="K79" s="564" t="s">
        <v>764</v>
      </c>
      <c r="L79" s="564">
        <v>7.98</v>
      </c>
      <c r="M79" s="10"/>
      <c r="N79" s="10"/>
      <c r="O79" s="10"/>
      <c r="P79" s="564"/>
      <c r="Q79" s="10" t="s">
        <v>762</v>
      </c>
      <c r="R79" s="10" t="s">
        <v>765</v>
      </c>
      <c r="S79" s="10" t="s">
        <v>766</v>
      </c>
      <c r="T79" s="564">
        <v>9.58</v>
      </c>
    </row>
    <row r="80" spans="1:21" ht="30.75" customHeight="1">
      <c r="A80" s="581" t="s">
        <v>248</v>
      </c>
      <c r="B80" s="569">
        <v>100</v>
      </c>
      <c r="C80" s="564">
        <v>233</v>
      </c>
      <c r="D80" s="564">
        <v>45.61</v>
      </c>
      <c r="E80" s="581" t="s">
        <v>1084</v>
      </c>
      <c r="F80" s="569" t="s">
        <v>927</v>
      </c>
      <c r="G80" s="10" t="s">
        <v>1088</v>
      </c>
      <c r="H80" s="564">
        <v>41.62</v>
      </c>
      <c r="I80" s="581" t="s">
        <v>248</v>
      </c>
      <c r="J80" s="569">
        <v>100</v>
      </c>
      <c r="K80" s="564">
        <v>233</v>
      </c>
      <c r="L80" s="564">
        <v>45.61</v>
      </c>
      <c r="M80" s="10" t="s">
        <v>849</v>
      </c>
      <c r="N80" s="577" t="s">
        <v>692</v>
      </c>
      <c r="O80" s="577" t="s">
        <v>802</v>
      </c>
      <c r="P80" s="564">
        <v>21.11</v>
      </c>
      <c r="Q80" s="581" t="s">
        <v>248</v>
      </c>
      <c r="R80" s="569">
        <v>100</v>
      </c>
      <c r="S80" s="564">
        <v>233</v>
      </c>
      <c r="T80" s="564">
        <v>45.61</v>
      </c>
    </row>
    <row r="81" spans="1:25" ht="15.75">
      <c r="A81" s="10" t="s">
        <v>616</v>
      </c>
      <c r="B81" s="569">
        <v>30</v>
      </c>
      <c r="C81" s="564">
        <v>22</v>
      </c>
      <c r="D81" s="564">
        <v>1.38</v>
      </c>
      <c r="E81" s="564" t="s">
        <v>132</v>
      </c>
      <c r="F81" s="569">
        <v>150</v>
      </c>
      <c r="G81" s="10">
        <v>221</v>
      </c>
      <c r="H81" s="564">
        <v>15.24</v>
      </c>
      <c r="I81" s="564" t="s">
        <v>710</v>
      </c>
      <c r="J81" s="582">
        <v>30</v>
      </c>
      <c r="K81" s="564">
        <v>25</v>
      </c>
      <c r="L81" s="576">
        <v>3.23</v>
      </c>
      <c r="M81" s="10" t="s">
        <v>19</v>
      </c>
      <c r="N81" s="10" t="s">
        <v>157</v>
      </c>
      <c r="O81" s="10">
        <v>62</v>
      </c>
      <c r="P81" s="564">
        <v>4.05</v>
      </c>
      <c r="Q81" s="10" t="s">
        <v>616</v>
      </c>
      <c r="R81" s="569">
        <v>30</v>
      </c>
      <c r="S81" s="564">
        <v>22</v>
      </c>
      <c r="T81" s="564">
        <v>1.38</v>
      </c>
    </row>
    <row r="82" spans="1:25" ht="15.75">
      <c r="A82" s="564" t="s">
        <v>1106</v>
      </c>
      <c r="B82" s="569">
        <v>20</v>
      </c>
      <c r="C82" s="564">
        <v>7.7</v>
      </c>
      <c r="D82" s="569">
        <v>8.8000000000000007</v>
      </c>
      <c r="E82" s="564" t="s">
        <v>22</v>
      </c>
      <c r="F82" s="569">
        <v>200</v>
      </c>
      <c r="G82" s="10">
        <v>57</v>
      </c>
      <c r="H82" s="564">
        <v>2.6</v>
      </c>
      <c r="I82" s="583" t="s">
        <v>854</v>
      </c>
      <c r="J82" s="584">
        <v>11</v>
      </c>
      <c r="K82" s="585">
        <v>1.32</v>
      </c>
      <c r="L82" s="51">
        <v>2.17</v>
      </c>
      <c r="M82" s="682" t="s">
        <v>852</v>
      </c>
      <c r="N82" s="682">
        <v>32</v>
      </c>
      <c r="O82" s="682">
        <v>84</v>
      </c>
      <c r="P82" s="682">
        <v>4.29</v>
      </c>
      <c r="Q82" s="51" t="s">
        <v>677</v>
      </c>
      <c r="R82" s="586">
        <v>20</v>
      </c>
      <c r="S82" s="586">
        <v>2.4</v>
      </c>
      <c r="T82" s="10">
        <v>4.04</v>
      </c>
    </row>
    <row r="83" spans="1:25" ht="15.75">
      <c r="A83" s="10" t="s">
        <v>804</v>
      </c>
      <c r="B83" s="10">
        <v>180</v>
      </c>
      <c r="C83" s="564">
        <v>278</v>
      </c>
      <c r="D83" s="564">
        <v>15.08</v>
      </c>
      <c r="E83" s="564" t="s">
        <v>70</v>
      </c>
      <c r="F83" s="569">
        <v>20</v>
      </c>
      <c r="G83" s="564">
        <v>53</v>
      </c>
      <c r="H83" s="564">
        <v>2.68</v>
      </c>
      <c r="I83" s="10" t="s">
        <v>772</v>
      </c>
      <c r="J83" s="10">
        <v>150</v>
      </c>
      <c r="K83" s="10">
        <v>232</v>
      </c>
      <c r="L83" s="10">
        <v>12.57</v>
      </c>
      <c r="M83" s="564" t="s">
        <v>794</v>
      </c>
      <c r="N83" s="564">
        <v>22</v>
      </c>
      <c r="O83" s="564">
        <v>125</v>
      </c>
      <c r="P83" s="564">
        <v>6.86</v>
      </c>
      <c r="Q83" s="10" t="s">
        <v>804</v>
      </c>
      <c r="R83" s="10">
        <v>180</v>
      </c>
      <c r="S83" s="564">
        <v>278</v>
      </c>
      <c r="T83" s="564">
        <v>15.08</v>
      </c>
    </row>
    <row r="84" spans="1:25" ht="15.75">
      <c r="A84" s="564" t="s">
        <v>53</v>
      </c>
      <c r="B84" s="564">
        <v>200</v>
      </c>
      <c r="C84" s="564">
        <v>118</v>
      </c>
      <c r="D84" s="564">
        <v>10.91</v>
      </c>
      <c r="E84" s="564" t="s">
        <v>847</v>
      </c>
      <c r="F84" s="569">
        <v>134</v>
      </c>
      <c r="G84" s="10">
        <v>65</v>
      </c>
      <c r="H84" s="564">
        <v>22.86</v>
      </c>
      <c r="I84" s="564" t="s">
        <v>53</v>
      </c>
      <c r="J84" s="564">
        <v>200</v>
      </c>
      <c r="K84" s="564">
        <v>118</v>
      </c>
      <c r="L84" s="564">
        <v>10.91</v>
      </c>
      <c r="M84" s="10"/>
      <c r="N84" s="10"/>
      <c r="O84" s="10"/>
      <c r="P84" s="564"/>
      <c r="Q84" s="564" t="s">
        <v>53</v>
      </c>
      <c r="R84" s="564">
        <v>200</v>
      </c>
      <c r="S84" s="564">
        <v>118</v>
      </c>
      <c r="T84" s="564">
        <v>10.91</v>
      </c>
    </row>
    <row r="85" spans="1:25" ht="15.75">
      <c r="A85" s="564" t="s">
        <v>67</v>
      </c>
      <c r="B85" s="569">
        <v>33</v>
      </c>
      <c r="C85" s="10">
        <v>68</v>
      </c>
      <c r="D85" s="564">
        <v>2.77</v>
      </c>
      <c r="E85" s="587"/>
      <c r="F85" s="77"/>
      <c r="G85" s="77"/>
      <c r="H85" s="77"/>
      <c r="I85" s="564" t="s">
        <v>67</v>
      </c>
      <c r="J85" s="569">
        <v>30</v>
      </c>
      <c r="K85" s="10">
        <v>62</v>
      </c>
      <c r="L85" s="564">
        <v>2.5299999999999998</v>
      </c>
      <c r="M85" s="564"/>
      <c r="N85" s="569"/>
      <c r="O85" s="564"/>
      <c r="P85" s="564"/>
      <c r="Q85" s="682" t="s">
        <v>67</v>
      </c>
      <c r="R85" s="682">
        <v>25</v>
      </c>
      <c r="S85" s="682">
        <v>51</v>
      </c>
      <c r="T85" s="682">
        <v>2.09</v>
      </c>
    </row>
    <row r="86" spans="1:25" ht="15.75">
      <c r="A86" s="576" t="s">
        <v>1105</v>
      </c>
      <c r="B86" s="569">
        <v>20</v>
      </c>
      <c r="C86" s="10">
        <v>90</v>
      </c>
      <c r="D86" s="564">
        <v>3.45</v>
      </c>
      <c r="E86" s="588"/>
      <c r="F86" s="77"/>
      <c r="G86" s="77"/>
      <c r="H86" s="77"/>
      <c r="I86" s="564"/>
      <c r="J86" s="569"/>
      <c r="K86" s="10"/>
      <c r="L86" s="564"/>
      <c r="M86" s="564"/>
      <c r="N86" s="569"/>
      <c r="O86" s="564"/>
      <c r="P86" s="564"/>
      <c r="Q86" s="564"/>
      <c r="R86" s="51"/>
      <c r="S86" s="10"/>
      <c r="T86" s="10"/>
    </row>
    <row r="87" spans="1:25" ht="15.75">
      <c r="A87" s="589" t="s">
        <v>676</v>
      </c>
      <c r="B87" s="566">
        <f>SUM(B80:B86)</f>
        <v>583</v>
      </c>
      <c r="C87" s="53">
        <f>SUM(C80:C86)</f>
        <v>816.7</v>
      </c>
      <c r="D87" s="53">
        <f>SUM(D80:D86)</f>
        <v>88</v>
      </c>
      <c r="E87" s="590" t="s">
        <v>676</v>
      </c>
      <c r="F87" s="567">
        <v>634</v>
      </c>
      <c r="G87" s="567">
        <v>809</v>
      </c>
      <c r="H87" s="565">
        <f>SUM(H80:H84)</f>
        <v>85</v>
      </c>
      <c r="I87" s="565" t="s">
        <v>676</v>
      </c>
      <c r="J87" s="565">
        <v>776</v>
      </c>
      <c r="K87" s="565">
        <v>779.2</v>
      </c>
      <c r="L87" s="565">
        <f>SUM(L79:L85)</f>
        <v>85</v>
      </c>
      <c r="M87" s="53" t="s">
        <v>760</v>
      </c>
      <c r="N87" s="680">
        <v>569</v>
      </c>
      <c r="O87" s="680">
        <v>546</v>
      </c>
      <c r="P87" s="680">
        <f>SUM(P80:P85)</f>
        <v>36.31</v>
      </c>
      <c r="Q87" s="53" t="s">
        <v>760</v>
      </c>
      <c r="R87" s="680">
        <v>861</v>
      </c>
      <c r="S87" s="681">
        <v>834.7</v>
      </c>
      <c r="T87" s="680">
        <f>SUM(T79:T85)</f>
        <v>88.69</v>
      </c>
      <c r="U87" s="549">
        <f>P87+T87</f>
        <v>125</v>
      </c>
    </row>
    <row r="88" spans="1:25" s="548" customFormat="1" ht="15.75">
      <c r="A88" s="591"/>
      <c r="B88" s="580"/>
      <c r="C88" s="579"/>
      <c r="D88" s="555"/>
      <c r="E88" s="591"/>
      <c r="F88" s="580"/>
      <c r="G88" s="580"/>
      <c r="H88" s="579"/>
      <c r="I88" s="579"/>
      <c r="J88" s="579"/>
      <c r="K88" s="579"/>
      <c r="L88" s="555"/>
      <c r="M88" s="579"/>
      <c r="N88" s="579"/>
      <c r="O88" s="579"/>
      <c r="P88" s="555"/>
      <c r="Q88" s="579"/>
      <c r="R88" s="579"/>
      <c r="S88" s="579"/>
      <c r="T88" s="555"/>
    </row>
    <row r="89" spans="1:25" ht="15.75">
      <c r="A89" s="565" t="s">
        <v>623</v>
      </c>
      <c r="B89" s="10"/>
      <c r="C89" s="51"/>
      <c r="D89" s="564"/>
      <c r="E89" s="564"/>
      <c r="F89" s="569"/>
      <c r="G89" s="10"/>
      <c r="H89" s="564"/>
      <c r="I89" s="564" t="s">
        <v>824</v>
      </c>
      <c r="J89" s="581" t="s">
        <v>763</v>
      </c>
      <c r="K89" s="569" t="s">
        <v>858</v>
      </c>
      <c r="L89" s="564">
        <v>6.49</v>
      </c>
      <c r="M89" s="10"/>
      <c r="N89" s="10"/>
      <c r="O89" s="10"/>
      <c r="P89" s="564"/>
      <c r="Q89" s="564" t="s">
        <v>824</v>
      </c>
      <c r="R89" s="592" t="s">
        <v>765</v>
      </c>
      <c r="S89" s="592" t="s">
        <v>825</v>
      </c>
      <c r="T89" s="581">
        <v>7.79</v>
      </c>
      <c r="V89" s="457"/>
      <c r="W89" s="550"/>
      <c r="X89" s="550"/>
      <c r="Y89" s="550"/>
    </row>
    <row r="90" spans="1:25" ht="47.25">
      <c r="A90" s="564" t="s">
        <v>859</v>
      </c>
      <c r="B90" s="593" t="s">
        <v>223</v>
      </c>
      <c r="C90" s="10">
        <v>233</v>
      </c>
      <c r="D90" s="564">
        <v>58.15</v>
      </c>
      <c r="E90" s="581" t="s">
        <v>1125</v>
      </c>
      <c r="F90" s="593" t="s">
        <v>927</v>
      </c>
      <c r="G90" s="569" t="s">
        <v>1103</v>
      </c>
      <c r="H90" s="564">
        <v>41.65</v>
      </c>
      <c r="I90" s="564" t="s">
        <v>859</v>
      </c>
      <c r="J90" s="593" t="s">
        <v>223</v>
      </c>
      <c r="K90" s="572">
        <v>233</v>
      </c>
      <c r="L90" s="572">
        <v>58.15</v>
      </c>
      <c r="M90" s="10" t="s">
        <v>861</v>
      </c>
      <c r="N90" s="10" t="s">
        <v>862</v>
      </c>
      <c r="O90" s="10" t="s">
        <v>863</v>
      </c>
      <c r="P90" s="564">
        <v>18.82</v>
      </c>
      <c r="Q90" s="581" t="s">
        <v>1126</v>
      </c>
      <c r="R90" s="593" t="s">
        <v>927</v>
      </c>
      <c r="S90" s="569" t="s">
        <v>1094</v>
      </c>
      <c r="T90" s="564">
        <v>40.1</v>
      </c>
      <c r="V90" s="457"/>
      <c r="W90" s="551"/>
      <c r="X90" s="457"/>
      <c r="Y90" s="457"/>
    </row>
    <row r="91" spans="1:25" ht="15.75">
      <c r="A91" s="564" t="s">
        <v>120</v>
      </c>
      <c r="B91" s="594">
        <v>180</v>
      </c>
      <c r="C91" s="10">
        <v>164</v>
      </c>
      <c r="D91" s="564">
        <v>16.32</v>
      </c>
      <c r="E91" s="564" t="s">
        <v>1078</v>
      </c>
      <c r="F91" s="569">
        <v>16</v>
      </c>
      <c r="G91" s="564">
        <v>8</v>
      </c>
      <c r="H91" s="564">
        <v>6.89</v>
      </c>
      <c r="I91" s="564" t="s">
        <v>753</v>
      </c>
      <c r="J91" s="582">
        <v>150</v>
      </c>
      <c r="K91" s="582">
        <v>245</v>
      </c>
      <c r="L91" s="564">
        <v>9.33</v>
      </c>
      <c r="M91" s="10" t="s">
        <v>789</v>
      </c>
      <c r="N91" s="10">
        <v>200</v>
      </c>
      <c r="O91" s="10">
        <v>81</v>
      </c>
      <c r="P91" s="564">
        <v>6.71</v>
      </c>
      <c r="Q91" s="564" t="s">
        <v>753</v>
      </c>
      <c r="R91" s="595">
        <v>180</v>
      </c>
      <c r="S91" s="564">
        <v>294</v>
      </c>
      <c r="T91" s="564">
        <v>11.2</v>
      </c>
      <c r="V91" s="457"/>
      <c r="W91" s="458"/>
      <c r="X91" s="457"/>
      <c r="Y91" s="457"/>
    </row>
    <row r="92" spans="1:25" ht="15.75">
      <c r="A92" s="564" t="s">
        <v>677</v>
      </c>
      <c r="B92" s="10">
        <v>17</v>
      </c>
      <c r="C92" s="10">
        <v>1.28</v>
      </c>
      <c r="D92" s="564">
        <v>3.42</v>
      </c>
      <c r="E92" s="564" t="s">
        <v>805</v>
      </c>
      <c r="F92" s="10">
        <v>150</v>
      </c>
      <c r="G92" s="10">
        <v>232</v>
      </c>
      <c r="H92" s="564">
        <v>12.57</v>
      </c>
      <c r="I92" s="564" t="s">
        <v>750</v>
      </c>
      <c r="J92" s="569" t="s">
        <v>751</v>
      </c>
      <c r="K92" s="564">
        <v>59</v>
      </c>
      <c r="L92" s="596">
        <v>3.7</v>
      </c>
      <c r="M92" s="682" t="s">
        <v>70</v>
      </c>
      <c r="N92" s="683">
        <v>20</v>
      </c>
      <c r="O92" s="682">
        <v>53</v>
      </c>
      <c r="P92" s="682">
        <v>2.68</v>
      </c>
      <c r="Q92" s="564" t="s">
        <v>807</v>
      </c>
      <c r="R92" s="569">
        <v>200</v>
      </c>
      <c r="S92" s="564">
        <v>94</v>
      </c>
      <c r="T92" s="564">
        <v>8.89</v>
      </c>
      <c r="V92" s="457"/>
      <c r="W92" s="552"/>
      <c r="X92" s="457"/>
      <c r="Y92" s="457"/>
    </row>
    <row r="93" spans="1:25" ht="15.75">
      <c r="A93" s="597" t="s">
        <v>22</v>
      </c>
      <c r="B93" s="574">
        <v>200</v>
      </c>
      <c r="C93" s="598">
        <v>57</v>
      </c>
      <c r="D93" s="599">
        <v>2.6</v>
      </c>
      <c r="E93" s="564" t="s">
        <v>807</v>
      </c>
      <c r="F93" s="569">
        <v>200</v>
      </c>
      <c r="G93" s="564">
        <v>94</v>
      </c>
      <c r="H93" s="564">
        <v>8.89</v>
      </c>
      <c r="I93" s="572" t="s">
        <v>67</v>
      </c>
      <c r="J93" s="569">
        <v>28</v>
      </c>
      <c r="K93" s="564">
        <v>58</v>
      </c>
      <c r="L93" s="564">
        <v>2.35</v>
      </c>
      <c r="M93" s="564" t="s">
        <v>755</v>
      </c>
      <c r="N93" s="564">
        <v>50</v>
      </c>
      <c r="O93" s="564">
        <v>79</v>
      </c>
      <c r="P93" s="564">
        <v>15.98</v>
      </c>
      <c r="Q93" s="572" t="s">
        <v>67</v>
      </c>
      <c r="R93" s="683">
        <v>29</v>
      </c>
      <c r="S93" s="682">
        <v>60</v>
      </c>
      <c r="T93" s="682">
        <v>2.46</v>
      </c>
      <c r="V93" s="457"/>
      <c r="W93" s="458"/>
      <c r="X93" s="457"/>
      <c r="Y93" s="457"/>
    </row>
    <row r="94" spans="1:25" ht="15.75" customHeight="1">
      <c r="A94" s="564" t="s">
        <v>67</v>
      </c>
      <c r="B94" s="569">
        <v>30</v>
      </c>
      <c r="C94" s="10">
        <v>62</v>
      </c>
      <c r="D94" s="564">
        <v>2.5299999999999998</v>
      </c>
      <c r="E94" s="597" t="s">
        <v>618</v>
      </c>
      <c r="F94" s="574">
        <v>27</v>
      </c>
      <c r="G94" s="600">
        <v>55</v>
      </c>
      <c r="H94" s="572">
        <v>2.95</v>
      </c>
      <c r="I94" s="564" t="s">
        <v>793</v>
      </c>
      <c r="J94" s="569" t="s">
        <v>866</v>
      </c>
      <c r="K94" s="564">
        <v>98</v>
      </c>
      <c r="L94" s="564">
        <v>4.9800000000000004</v>
      </c>
      <c r="M94" s="682" t="s">
        <v>1024</v>
      </c>
      <c r="N94" s="682">
        <v>20</v>
      </c>
      <c r="O94" s="682">
        <v>90</v>
      </c>
      <c r="P94" s="682">
        <v>3.45</v>
      </c>
      <c r="Q94" s="682" t="s">
        <v>1089</v>
      </c>
      <c r="R94" s="683" t="s">
        <v>1146</v>
      </c>
      <c r="S94" s="682">
        <v>133</v>
      </c>
      <c r="T94" s="682">
        <v>6.92</v>
      </c>
      <c r="V94" s="553"/>
      <c r="W94" s="551"/>
      <c r="X94" s="553"/>
      <c r="Y94" s="553"/>
    </row>
    <row r="95" spans="1:25" ht="15.75">
      <c r="A95" s="10" t="s">
        <v>865</v>
      </c>
      <c r="B95" s="569" t="s">
        <v>866</v>
      </c>
      <c r="C95" s="10">
        <v>98</v>
      </c>
      <c r="D95" s="564">
        <v>4.9800000000000004</v>
      </c>
      <c r="E95" s="64" t="s">
        <v>980</v>
      </c>
      <c r="F95" s="64">
        <v>100</v>
      </c>
      <c r="G95" s="64">
        <v>47</v>
      </c>
      <c r="H95" s="64">
        <v>12.05</v>
      </c>
      <c r="I95" s="564"/>
      <c r="J95" s="564"/>
      <c r="K95" s="564"/>
      <c r="L95" s="564"/>
      <c r="M95" s="10"/>
      <c r="N95" s="10"/>
      <c r="O95" s="10"/>
      <c r="P95" s="564"/>
      <c r="Q95" s="77"/>
      <c r="R95" s="77"/>
      <c r="S95" s="77"/>
      <c r="T95" s="77"/>
      <c r="V95" s="457"/>
      <c r="W95" s="458"/>
      <c r="X95" s="457"/>
      <c r="Y95" s="457"/>
    </row>
    <row r="96" spans="1:25" ht="15.75">
      <c r="A96" s="565" t="s">
        <v>760</v>
      </c>
      <c r="B96" s="567">
        <v>545</v>
      </c>
      <c r="C96" s="53">
        <v>615.28</v>
      </c>
      <c r="D96" s="565">
        <f>SUM(D90:D95)</f>
        <v>88</v>
      </c>
      <c r="E96" s="590" t="s">
        <v>676</v>
      </c>
      <c r="F96" s="567">
        <v>623</v>
      </c>
      <c r="G96" s="567">
        <v>822</v>
      </c>
      <c r="H96" s="565">
        <f>SUM(H90:H95)</f>
        <v>85</v>
      </c>
      <c r="I96" s="565" t="s">
        <v>676</v>
      </c>
      <c r="J96" s="565">
        <v>758</v>
      </c>
      <c r="K96" s="565">
        <v>793</v>
      </c>
      <c r="L96" s="565">
        <f>SUM(L89:L95)</f>
        <v>85</v>
      </c>
      <c r="M96" s="53" t="s">
        <v>760</v>
      </c>
      <c r="N96" s="680">
        <v>592</v>
      </c>
      <c r="O96" s="680">
        <v>536</v>
      </c>
      <c r="P96" s="684">
        <f>SUM(P90:P95)</f>
        <v>47.64</v>
      </c>
      <c r="Q96" s="53" t="s">
        <v>760</v>
      </c>
      <c r="R96" s="680">
        <v>870</v>
      </c>
      <c r="S96" s="680">
        <v>1085</v>
      </c>
      <c r="T96" s="680">
        <f>SUM(T89:T94)</f>
        <v>77.36</v>
      </c>
      <c r="U96" s="554">
        <f>P96+T96</f>
        <v>125</v>
      </c>
      <c r="V96" s="233"/>
      <c r="W96" s="233"/>
      <c r="X96" s="454"/>
      <c r="Y96" s="454"/>
    </row>
    <row r="97" spans="1:21" ht="15.75">
      <c r="A97" s="602"/>
      <c r="B97" s="602"/>
      <c r="C97" s="602"/>
      <c r="D97" s="602"/>
      <c r="E97" s="579"/>
      <c r="F97" s="580"/>
      <c r="G97" s="579"/>
      <c r="H97" s="555"/>
      <c r="I97" s="579"/>
      <c r="J97" s="579"/>
      <c r="K97" s="579"/>
      <c r="L97" s="555"/>
      <c r="M97" s="579"/>
      <c r="N97" s="579"/>
      <c r="O97" s="579"/>
      <c r="P97" s="555"/>
      <c r="Q97" s="579"/>
      <c r="R97" s="579"/>
      <c r="S97" s="579"/>
      <c r="T97" s="555"/>
    </row>
    <row r="98" spans="1:21" ht="15.75">
      <c r="A98" s="603" t="s">
        <v>627</v>
      </c>
      <c r="B98" s="604"/>
      <c r="C98" s="599"/>
      <c r="D98" s="605"/>
      <c r="E98" s="599"/>
      <c r="F98" s="10"/>
      <c r="G98" s="10"/>
      <c r="H98" s="565"/>
      <c r="I98" s="564" t="s">
        <v>868</v>
      </c>
      <c r="J98" s="10" t="s">
        <v>811</v>
      </c>
      <c r="K98" s="564">
        <v>114</v>
      </c>
      <c r="L98" s="564">
        <v>19.989999999999998</v>
      </c>
      <c r="M98" s="10"/>
      <c r="N98" s="10"/>
      <c r="O98" s="10"/>
      <c r="P98" s="565"/>
      <c r="Q98" s="564" t="s">
        <v>113</v>
      </c>
      <c r="R98" s="10" t="s">
        <v>742</v>
      </c>
      <c r="S98" s="564">
        <v>105</v>
      </c>
      <c r="T98" s="564">
        <v>18.34</v>
      </c>
    </row>
    <row r="99" spans="1:21" ht="31.5">
      <c r="A99" s="581" t="s">
        <v>1087</v>
      </c>
      <c r="B99" s="569" t="s">
        <v>927</v>
      </c>
      <c r="C99" s="564" t="s">
        <v>1088</v>
      </c>
      <c r="D99" s="564">
        <v>41.62</v>
      </c>
      <c r="E99" s="564" t="s">
        <v>487</v>
      </c>
      <c r="F99" s="790" t="s">
        <v>816</v>
      </c>
      <c r="G99" s="564">
        <v>385</v>
      </c>
      <c r="H99" s="564">
        <v>62.18</v>
      </c>
      <c r="I99" s="581" t="s">
        <v>1087</v>
      </c>
      <c r="J99" s="569" t="s">
        <v>927</v>
      </c>
      <c r="K99" s="569" t="s">
        <v>1088</v>
      </c>
      <c r="L99" s="564">
        <v>41.62</v>
      </c>
      <c r="M99" s="10" t="s">
        <v>869</v>
      </c>
      <c r="N99" s="577" t="s">
        <v>862</v>
      </c>
      <c r="O99" s="10" t="s">
        <v>870</v>
      </c>
      <c r="P99" s="564">
        <v>21.15</v>
      </c>
      <c r="Q99" s="581" t="s">
        <v>1090</v>
      </c>
      <c r="R99" s="569" t="s">
        <v>927</v>
      </c>
      <c r="S99" s="564" t="s">
        <v>1088</v>
      </c>
      <c r="T99" s="564">
        <v>41.62</v>
      </c>
    </row>
    <row r="100" spans="1:21" ht="15.75">
      <c r="A100" s="564" t="s">
        <v>132</v>
      </c>
      <c r="B100" s="564">
        <v>180</v>
      </c>
      <c r="C100" s="564">
        <v>265</v>
      </c>
      <c r="D100" s="564">
        <v>19.79</v>
      </c>
      <c r="E100" s="564" t="s">
        <v>818</v>
      </c>
      <c r="F100" s="803"/>
      <c r="G100" s="564">
        <v>20</v>
      </c>
      <c r="H100" s="564">
        <v>4.79</v>
      </c>
      <c r="I100" s="564" t="s">
        <v>132</v>
      </c>
      <c r="J100" s="593">
        <v>150</v>
      </c>
      <c r="K100" s="564">
        <v>221</v>
      </c>
      <c r="L100" s="564">
        <v>16.489999999999998</v>
      </c>
      <c r="M100" s="10" t="s">
        <v>56</v>
      </c>
      <c r="N100" s="577">
        <v>200</v>
      </c>
      <c r="O100" s="10">
        <v>101</v>
      </c>
      <c r="P100" s="564">
        <v>9.74</v>
      </c>
      <c r="Q100" s="564" t="s">
        <v>132</v>
      </c>
      <c r="R100" s="564">
        <v>180</v>
      </c>
      <c r="S100" s="564">
        <v>265</v>
      </c>
      <c r="T100" s="564">
        <v>19.79</v>
      </c>
      <c r="U100" s="37"/>
    </row>
    <row r="101" spans="1:21" ht="16.5" customHeight="1">
      <c r="A101" s="564" t="s">
        <v>62</v>
      </c>
      <c r="B101" s="569">
        <v>200</v>
      </c>
      <c r="C101" s="10">
        <v>90</v>
      </c>
      <c r="D101" s="564">
        <v>11.61</v>
      </c>
      <c r="E101" s="597" t="s">
        <v>22</v>
      </c>
      <c r="F101" s="574">
        <v>200</v>
      </c>
      <c r="G101" s="598">
        <v>57</v>
      </c>
      <c r="H101" s="599">
        <v>2.6</v>
      </c>
      <c r="I101" s="10" t="s">
        <v>19</v>
      </c>
      <c r="J101" s="10" t="s">
        <v>157</v>
      </c>
      <c r="K101" s="10">
        <v>62</v>
      </c>
      <c r="L101" s="564">
        <v>4.05</v>
      </c>
      <c r="M101" s="564" t="s">
        <v>70</v>
      </c>
      <c r="N101" s="564">
        <v>20</v>
      </c>
      <c r="O101" s="564">
        <v>53</v>
      </c>
      <c r="P101" s="564">
        <v>2.68</v>
      </c>
      <c r="Q101" s="597" t="s">
        <v>22</v>
      </c>
      <c r="R101" s="574">
        <v>200</v>
      </c>
      <c r="S101" s="598">
        <v>57</v>
      </c>
      <c r="T101" s="599">
        <v>2.6</v>
      </c>
    </row>
    <row r="102" spans="1:21" ht="15" customHeight="1">
      <c r="A102" s="564" t="s">
        <v>67</v>
      </c>
      <c r="B102" s="569">
        <v>30</v>
      </c>
      <c r="C102" s="10">
        <v>62</v>
      </c>
      <c r="D102" s="564">
        <v>2.5299999999999998</v>
      </c>
      <c r="E102" s="564" t="s">
        <v>70</v>
      </c>
      <c r="F102" s="569">
        <v>26</v>
      </c>
      <c r="G102" s="564">
        <v>68</v>
      </c>
      <c r="H102" s="564">
        <v>3.38</v>
      </c>
      <c r="I102" s="564" t="s">
        <v>67</v>
      </c>
      <c r="J102" s="569">
        <v>34</v>
      </c>
      <c r="K102" s="564">
        <v>70</v>
      </c>
      <c r="L102" s="564">
        <v>2.85</v>
      </c>
      <c r="M102" s="10" t="s">
        <v>562</v>
      </c>
      <c r="N102" s="569" t="s">
        <v>857</v>
      </c>
      <c r="O102" s="564">
        <v>180</v>
      </c>
      <c r="P102" s="564">
        <v>6.91</v>
      </c>
      <c r="Q102" s="564" t="s">
        <v>67</v>
      </c>
      <c r="R102" s="569">
        <v>26</v>
      </c>
      <c r="S102" s="10">
        <v>54</v>
      </c>
      <c r="T102" s="564">
        <v>2.17</v>
      </c>
    </row>
    <row r="103" spans="1:21" ht="15.75">
      <c r="A103" s="564" t="s">
        <v>988</v>
      </c>
      <c r="B103" s="569">
        <v>104</v>
      </c>
      <c r="C103" s="564">
        <v>49</v>
      </c>
      <c r="D103" s="564">
        <v>12.45</v>
      </c>
      <c r="E103" s="564" t="s">
        <v>820</v>
      </c>
      <c r="F103" s="569">
        <v>100</v>
      </c>
      <c r="G103" s="564">
        <v>47</v>
      </c>
      <c r="H103" s="564">
        <v>12.05</v>
      </c>
      <c r="I103" s="77"/>
      <c r="J103" s="77"/>
      <c r="K103" s="77"/>
      <c r="L103" s="71"/>
      <c r="M103" s="10"/>
      <c r="N103" s="10"/>
      <c r="O103" s="10"/>
      <c r="P103" s="10"/>
      <c r="Q103" s="77"/>
      <c r="R103" s="77"/>
      <c r="S103" s="77"/>
      <c r="T103" s="77"/>
    </row>
    <row r="104" spans="1:21" ht="15.75">
      <c r="A104" s="10"/>
      <c r="B104" s="51"/>
      <c r="C104" s="10"/>
      <c r="D104" s="10"/>
      <c r="E104" s="564"/>
      <c r="F104" s="564"/>
      <c r="G104" s="564"/>
      <c r="H104" s="564"/>
      <c r="I104" s="10"/>
      <c r="J104" s="564"/>
      <c r="K104" s="564"/>
      <c r="L104" s="564"/>
      <c r="M104" s="10"/>
      <c r="N104" s="10"/>
      <c r="O104" s="10"/>
      <c r="P104" s="564"/>
      <c r="Q104" s="10"/>
      <c r="R104" s="10"/>
      <c r="S104" s="10"/>
      <c r="T104" s="564"/>
    </row>
    <row r="105" spans="1:21" ht="15.75">
      <c r="A105" s="565" t="s">
        <v>760</v>
      </c>
      <c r="B105" s="567">
        <v>644</v>
      </c>
      <c r="C105" s="565">
        <v>879</v>
      </c>
      <c r="D105" s="565">
        <f>SUM(D99:D104)</f>
        <v>88</v>
      </c>
      <c r="E105" s="565" t="s">
        <v>760</v>
      </c>
      <c r="F105" s="567">
        <v>506</v>
      </c>
      <c r="G105" s="565">
        <f>SUM(G99:G104)</f>
        <v>577</v>
      </c>
      <c r="H105" s="565">
        <f>SUM(H99:H103)</f>
        <v>84.999999999999986</v>
      </c>
      <c r="I105" s="53" t="s">
        <v>676</v>
      </c>
      <c r="J105" s="565">
        <v>791.5</v>
      </c>
      <c r="K105" s="565">
        <v>880</v>
      </c>
      <c r="L105" s="565">
        <f>SUM(L98:L104)</f>
        <v>84.999999999999986</v>
      </c>
      <c r="M105" s="53" t="s">
        <v>760</v>
      </c>
      <c r="N105" s="53">
        <v>562</v>
      </c>
      <c r="O105" s="53">
        <v>548</v>
      </c>
      <c r="P105" s="565">
        <f>SUM(P99:P104)</f>
        <v>40.480000000000004</v>
      </c>
      <c r="Q105" s="53" t="s">
        <v>760</v>
      </c>
      <c r="R105" s="53">
        <v>798.5</v>
      </c>
      <c r="S105" s="53">
        <v>894</v>
      </c>
      <c r="T105" s="565">
        <f>SUM(T98:T104)</f>
        <v>84.52</v>
      </c>
      <c r="U105" s="548">
        <f>P105+T105</f>
        <v>125</v>
      </c>
    </row>
    <row r="106" spans="1:21" ht="15.75">
      <c r="A106" s="606"/>
      <c r="B106" s="555"/>
      <c r="C106" s="555"/>
      <c r="D106" s="555"/>
      <c r="E106" s="606"/>
      <c r="F106" s="555"/>
      <c r="G106" s="555"/>
      <c r="H106" s="555"/>
      <c r="I106" s="579"/>
      <c r="J106" s="579"/>
      <c r="K106" s="579"/>
      <c r="L106" s="579"/>
      <c r="M106" s="555"/>
      <c r="N106" s="555"/>
      <c r="O106" s="555"/>
      <c r="P106" s="555"/>
      <c r="Q106" s="579"/>
      <c r="R106" s="579"/>
      <c r="S106" s="579"/>
      <c r="T106" s="579"/>
    </row>
    <row r="107" spans="1:21" ht="30.75" customHeight="1">
      <c r="A107" s="565" t="s">
        <v>629</v>
      </c>
      <c r="B107" s="569"/>
      <c r="C107" s="564"/>
      <c r="D107" s="605"/>
      <c r="E107" s="564"/>
      <c r="F107" s="10"/>
      <c r="G107" s="10"/>
      <c r="H107" s="565"/>
      <c r="I107" s="63" t="s">
        <v>872</v>
      </c>
      <c r="J107" s="52" t="s">
        <v>110</v>
      </c>
      <c r="K107" s="564">
        <v>116</v>
      </c>
      <c r="L107" s="564">
        <v>13.7</v>
      </c>
      <c r="M107" s="564"/>
      <c r="N107" s="564"/>
      <c r="O107" s="564"/>
      <c r="P107" s="564"/>
      <c r="Q107" s="63" t="s">
        <v>872</v>
      </c>
      <c r="R107" s="52" t="s">
        <v>873</v>
      </c>
      <c r="S107" s="564">
        <v>116</v>
      </c>
      <c r="T107" s="564">
        <v>13.7</v>
      </c>
    </row>
    <row r="108" spans="1:21" ht="28.5" customHeight="1">
      <c r="A108" s="63" t="s">
        <v>1025</v>
      </c>
      <c r="B108" s="577" t="s">
        <v>226</v>
      </c>
      <c r="C108" s="569">
        <v>461</v>
      </c>
      <c r="D108" s="564">
        <v>46.03</v>
      </c>
      <c r="E108" s="806" t="s">
        <v>656</v>
      </c>
      <c r="F108" s="790" t="s">
        <v>657</v>
      </c>
      <c r="G108" s="794">
        <v>406</v>
      </c>
      <c r="H108" s="809">
        <v>59.44</v>
      </c>
      <c r="I108" s="63" t="s">
        <v>1095</v>
      </c>
      <c r="J108" s="577">
        <v>250</v>
      </c>
      <c r="K108" s="569">
        <v>461</v>
      </c>
      <c r="L108" s="564">
        <v>46.03</v>
      </c>
      <c r="M108" s="10" t="s">
        <v>786</v>
      </c>
      <c r="N108" s="10" t="s">
        <v>692</v>
      </c>
      <c r="O108" s="10" t="s">
        <v>787</v>
      </c>
      <c r="P108" s="564">
        <v>21.83</v>
      </c>
      <c r="Q108" s="63" t="s">
        <v>1096</v>
      </c>
      <c r="R108" s="577">
        <v>250</v>
      </c>
      <c r="S108" s="569">
        <v>461</v>
      </c>
      <c r="T108" s="564">
        <v>46.03</v>
      </c>
    </row>
    <row r="109" spans="1:21" ht="15.75">
      <c r="A109" s="564" t="s">
        <v>677</v>
      </c>
      <c r="B109" s="577">
        <v>30</v>
      </c>
      <c r="C109" s="569">
        <v>3.6</v>
      </c>
      <c r="D109" s="564">
        <v>6.36</v>
      </c>
      <c r="E109" s="807"/>
      <c r="F109" s="808"/>
      <c r="G109" s="808"/>
      <c r="H109" s="810"/>
      <c r="I109" s="564" t="s">
        <v>677</v>
      </c>
      <c r="J109" s="577">
        <v>30</v>
      </c>
      <c r="K109" s="607">
        <v>3.6</v>
      </c>
      <c r="L109" s="564">
        <v>6.36</v>
      </c>
      <c r="M109" s="10" t="s">
        <v>877</v>
      </c>
      <c r="N109" s="178" t="s">
        <v>20</v>
      </c>
      <c r="O109" s="10">
        <v>62</v>
      </c>
      <c r="P109" s="564">
        <v>4.05</v>
      </c>
      <c r="Q109" s="564" t="s">
        <v>1027</v>
      </c>
      <c r="R109" s="564">
        <v>200</v>
      </c>
      <c r="S109" s="564">
        <v>107</v>
      </c>
      <c r="T109" s="564">
        <v>9.07</v>
      </c>
    </row>
    <row r="110" spans="1:21" ht="15.75">
      <c r="A110" s="564" t="s">
        <v>1083</v>
      </c>
      <c r="B110" s="564">
        <v>200</v>
      </c>
      <c r="C110" s="564">
        <v>107</v>
      </c>
      <c r="D110" s="564">
        <v>9.07</v>
      </c>
      <c r="E110" s="564" t="s">
        <v>750</v>
      </c>
      <c r="F110" s="569" t="s">
        <v>751</v>
      </c>
      <c r="G110" s="564">
        <v>59</v>
      </c>
      <c r="H110" s="596">
        <v>3.7</v>
      </c>
      <c r="I110" s="564" t="s">
        <v>43</v>
      </c>
      <c r="J110" s="564">
        <v>200</v>
      </c>
      <c r="K110" s="564">
        <v>107</v>
      </c>
      <c r="L110" s="564">
        <v>9.07</v>
      </c>
      <c r="M110" s="564" t="s">
        <v>755</v>
      </c>
      <c r="N110" s="569">
        <v>50</v>
      </c>
      <c r="O110" s="564">
        <v>79</v>
      </c>
      <c r="P110" s="564">
        <v>15.98</v>
      </c>
      <c r="Q110" s="564" t="s">
        <v>67</v>
      </c>
      <c r="R110" s="51">
        <v>40</v>
      </c>
      <c r="S110" s="10">
        <v>83</v>
      </c>
      <c r="T110" s="10">
        <v>3.38</v>
      </c>
    </row>
    <row r="111" spans="1:21" ht="15.75">
      <c r="A111" s="564" t="s">
        <v>618</v>
      </c>
      <c r="B111" s="569">
        <v>40</v>
      </c>
      <c r="C111" s="575">
        <v>82</v>
      </c>
      <c r="D111" s="564">
        <v>4.3499999999999996</v>
      </c>
      <c r="E111" s="564" t="s">
        <v>618</v>
      </c>
      <c r="F111" s="569">
        <v>28</v>
      </c>
      <c r="G111" s="576">
        <v>57</v>
      </c>
      <c r="H111" s="564">
        <v>2.95</v>
      </c>
      <c r="I111" s="564" t="s">
        <v>67</v>
      </c>
      <c r="J111" s="569">
        <v>36</v>
      </c>
      <c r="K111" s="10">
        <v>74</v>
      </c>
      <c r="L111" s="564">
        <v>2.98</v>
      </c>
      <c r="M111" s="564" t="s">
        <v>70</v>
      </c>
      <c r="N111" s="569">
        <v>51</v>
      </c>
      <c r="O111" s="10">
        <v>134</v>
      </c>
      <c r="P111" s="564">
        <v>6.77</v>
      </c>
      <c r="Q111" s="564" t="s">
        <v>561</v>
      </c>
      <c r="R111" s="10" t="s">
        <v>846</v>
      </c>
      <c r="S111" s="10">
        <v>77</v>
      </c>
      <c r="T111" s="576">
        <v>4.1900000000000004</v>
      </c>
    </row>
    <row r="112" spans="1:21" ht="15.75">
      <c r="A112" s="51" t="s">
        <v>885</v>
      </c>
      <c r="B112" s="10">
        <v>157</v>
      </c>
      <c r="C112" s="51">
        <v>68</v>
      </c>
      <c r="D112" s="564">
        <v>22.19</v>
      </c>
      <c r="E112" s="564" t="s">
        <v>880</v>
      </c>
      <c r="F112" s="569">
        <v>100</v>
      </c>
      <c r="G112" s="564">
        <v>47</v>
      </c>
      <c r="H112" s="564">
        <v>12.05</v>
      </c>
      <c r="I112" s="564" t="s">
        <v>881</v>
      </c>
      <c r="J112" s="564" t="s">
        <v>1091</v>
      </c>
      <c r="K112" s="564">
        <v>125</v>
      </c>
      <c r="L112" s="576">
        <v>6.86</v>
      </c>
      <c r="M112" s="77"/>
      <c r="N112" s="77"/>
      <c r="O112" s="77"/>
      <c r="P112" s="77"/>
      <c r="Q112" s="77"/>
      <c r="R112" s="77"/>
      <c r="S112" s="77"/>
      <c r="T112" s="77"/>
    </row>
    <row r="113" spans="1:25" ht="15.75">
      <c r="A113" s="564"/>
      <c r="B113" s="564"/>
      <c r="C113" s="582"/>
      <c r="D113" s="564"/>
      <c r="E113" s="564" t="s">
        <v>881</v>
      </c>
      <c r="F113" s="564">
        <v>22</v>
      </c>
      <c r="G113" s="564">
        <v>125</v>
      </c>
      <c r="H113" s="564">
        <v>6.86</v>
      </c>
      <c r="I113" s="77"/>
      <c r="J113" s="77"/>
      <c r="K113" s="77"/>
      <c r="L113" s="77"/>
      <c r="M113" s="564"/>
      <c r="N113" s="569"/>
      <c r="O113" s="564"/>
      <c r="P113" s="564"/>
      <c r="Q113" s="77"/>
      <c r="R113" s="77"/>
      <c r="S113" s="77"/>
      <c r="T113" s="77"/>
    </row>
    <row r="114" spans="1:25" ht="15.75">
      <c r="A114" s="565" t="s">
        <v>760</v>
      </c>
      <c r="B114" s="53">
        <v>677</v>
      </c>
      <c r="C114" s="565">
        <f>SUM(C108:C113)</f>
        <v>721.6</v>
      </c>
      <c r="D114" s="608">
        <f>SUM(D108:D113)</f>
        <v>88</v>
      </c>
      <c r="E114" s="565" t="s">
        <v>760</v>
      </c>
      <c r="F114" s="567">
        <v>541</v>
      </c>
      <c r="G114" s="565">
        <f>SUM(G108:G113)</f>
        <v>694</v>
      </c>
      <c r="H114" s="565">
        <f>SUM(H108:H113)</f>
        <v>85</v>
      </c>
      <c r="I114" s="77"/>
      <c r="J114" s="77"/>
      <c r="K114" s="77"/>
      <c r="L114" s="77"/>
      <c r="M114" s="53" t="s">
        <v>760</v>
      </c>
      <c r="N114" s="53">
        <v>616</v>
      </c>
      <c r="O114" s="53">
        <v>549</v>
      </c>
      <c r="P114" s="565">
        <f>SUM(P108:P113)</f>
        <v>48.629999999999995</v>
      </c>
      <c r="Q114" s="53"/>
      <c r="R114" s="53">
        <v>800.5</v>
      </c>
      <c r="S114" s="565">
        <f>SUM(S107:S111)</f>
        <v>844</v>
      </c>
      <c r="T114" s="565">
        <f>SUM(T107:T111)</f>
        <v>76.37</v>
      </c>
      <c r="U114" s="548">
        <f>P114+T114</f>
        <v>125</v>
      </c>
    </row>
    <row r="115" spans="1:25" ht="15.75">
      <c r="A115" s="609"/>
      <c r="B115" s="610"/>
      <c r="C115" s="609"/>
      <c r="D115" s="611"/>
      <c r="E115" s="602"/>
      <c r="F115" s="602"/>
      <c r="G115" s="602"/>
      <c r="H115" s="602"/>
      <c r="I115" s="579" t="s">
        <v>760</v>
      </c>
      <c r="J115" s="579">
        <v>808.5</v>
      </c>
      <c r="K115" s="579">
        <f>SUM(K107:K112)</f>
        <v>886.6</v>
      </c>
      <c r="L115" s="612">
        <f>SUM(L107:L112)</f>
        <v>85</v>
      </c>
      <c r="M115" s="579"/>
      <c r="N115" s="579"/>
      <c r="O115" s="579"/>
      <c r="P115" s="579"/>
      <c r="Q115" s="579"/>
      <c r="R115" s="579"/>
      <c r="S115" s="579"/>
      <c r="T115" s="579"/>
    </row>
    <row r="116" spans="1:25" ht="31.5">
      <c r="A116" s="565" t="s">
        <v>633</v>
      </c>
      <c r="B116" s="569"/>
      <c r="C116" s="582"/>
      <c r="D116" s="564"/>
      <c r="E116" s="77"/>
      <c r="F116" s="77"/>
      <c r="G116" s="77"/>
      <c r="H116" s="77"/>
      <c r="I116" s="10"/>
      <c r="J116" s="10"/>
      <c r="K116" s="10"/>
      <c r="L116" s="564"/>
      <c r="M116" s="10"/>
      <c r="N116" s="10"/>
      <c r="O116" s="10"/>
      <c r="P116" s="564"/>
      <c r="Q116" s="581" t="s">
        <v>813</v>
      </c>
      <c r="R116" s="564" t="s">
        <v>765</v>
      </c>
      <c r="S116" s="564" t="s">
        <v>814</v>
      </c>
      <c r="T116" s="569">
        <v>8.59</v>
      </c>
      <c r="V116" s="550"/>
      <c r="W116" s="457"/>
      <c r="X116" s="457"/>
      <c r="Y116" s="458"/>
    </row>
    <row r="117" spans="1:25" ht="15" customHeight="1">
      <c r="A117" s="581" t="s">
        <v>1099</v>
      </c>
      <c r="B117" s="10">
        <v>110</v>
      </c>
      <c r="C117" s="10">
        <v>175</v>
      </c>
      <c r="D117" s="564">
        <v>60.08</v>
      </c>
      <c r="E117" s="77"/>
      <c r="F117" s="77"/>
      <c r="G117" s="77"/>
      <c r="H117" s="77"/>
      <c r="I117" s="10"/>
      <c r="J117" s="52"/>
      <c r="K117" s="577"/>
      <c r="L117" s="569"/>
      <c r="M117" s="63" t="s">
        <v>884</v>
      </c>
      <c r="N117" s="10" t="s">
        <v>692</v>
      </c>
      <c r="O117" s="10" t="s">
        <v>693</v>
      </c>
      <c r="P117" s="564">
        <v>20.41</v>
      </c>
      <c r="Q117" s="581" t="s">
        <v>1102</v>
      </c>
      <c r="R117" s="569">
        <v>100</v>
      </c>
      <c r="S117" s="564">
        <v>233</v>
      </c>
      <c r="T117" s="564">
        <v>45.61</v>
      </c>
      <c r="V117" s="550"/>
      <c r="W117" s="458"/>
      <c r="X117" s="457"/>
      <c r="Y117" s="457"/>
    </row>
    <row r="118" spans="1:25" ht="15.75">
      <c r="A118" s="564" t="s">
        <v>1028</v>
      </c>
      <c r="B118" s="569">
        <v>30</v>
      </c>
      <c r="C118" s="564">
        <v>22</v>
      </c>
      <c r="D118" s="564">
        <v>1.38</v>
      </c>
      <c r="E118" s="77"/>
      <c r="F118" s="77"/>
      <c r="G118" s="77"/>
      <c r="H118" s="77"/>
      <c r="I118" s="10"/>
      <c r="J118" s="577"/>
      <c r="K118" s="10"/>
      <c r="L118" s="564"/>
      <c r="M118" s="597" t="s">
        <v>1097</v>
      </c>
      <c r="N118" s="574">
        <v>200</v>
      </c>
      <c r="O118" s="598">
        <v>57</v>
      </c>
      <c r="P118" s="599">
        <v>2.6</v>
      </c>
      <c r="Q118" s="564" t="s">
        <v>1028</v>
      </c>
      <c r="R118" s="569">
        <v>30</v>
      </c>
      <c r="S118" s="564">
        <v>22</v>
      </c>
      <c r="T118" s="564">
        <v>1.38</v>
      </c>
      <c r="V118" s="457"/>
      <c r="W118" s="458"/>
      <c r="X118" s="457"/>
      <c r="Y118" s="457"/>
    </row>
    <row r="119" spans="1:25" ht="15.75">
      <c r="A119" s="10" t="s">
        <v>753</v>
      </c>
      <c r="B119" s="10">
        <v>180</v>
      </c>
      <c r="C119" s="10">
        <v>294</v>
      </c>
      <c r="D119" s="564">
        <v>11.2</v>
      </c>
      <c r="E119" s="77"/>
      <c r="F119" s="77"/>
      <c r="G119" s="77"/>
      <c r="H119" s="77"/>
      <c r="I119" s="10"/>
      <c r="J119" s="10"/>
      <c r="K119" s="10"/>
      <c r="L119" s="564"/>
      <c r="M119" s="564" t="s">
        <v>70</v>
      </c>
      <c r="N119" s="10">
        <v>40</v>
      </c>
      <c r="O119" s="10">
        <v>106</v>
      </c>
      <c r="P119" s="578">
        <v>5.37</v>
      </c>
      <c r="Q119" s="10" t="s">
        <v>753</v>
      </c>
      <c r="R119" s="10">
        <v>180</v>
      </c>
      <c r="S119" s="10">
        <v>294</v>
      </c>
      <c r="T119" s="564">
        <v>11.2</v>
      </c>
      <c r="V119" s="137"/>
      <c r="W119" s="137"/>
      <c r="X119" s="137"/>
      <c r="Y119" s="457"/>
    </row>
    <row r="120" spans="1:25" ht="14.25" customHeight="1">
      <c r="A120" s="564" t="s">
        <v>750</v>
      </c>
      <c r="B120" s="569" t="s">
        <v>751</v>
      </c>
      <c r="C120" s="10">
        <v>59</v>
      </c>
      <c r="D120" s="564">
        <v>3.7</v>
      </c>
      <c r="E120" s="77"/>
      <c r="F120" s="77"/>
      <c r="G120" s="77"/>
      <c r="H120" s="77"/>
      <c r="I120" s="10"/>
      <c r="J120" s="577"/>
      <c r="K120" s="10"/>
      <c r="L120" s="564"/>
      <c r="M120" s="10" t="s">
        <v>586</v>
      </c>
      <c r="N120" s="10">
        <v>20</v>
      </c>
      <c r="O120" s="10">
        <v>50</v>
      </c>
      <c r="P120" s="564">
        <v>3.42</v>
      </c>
      <c r="Q120" s="597" t="s">
        <v>750</v>
      </c>
      <c r="R120" s="574" t="s">
        <v>751</v>
      </c>
      <c r="S120" s="598">
        <v>59</v>
      </c>
      <c r="T120" s="599">
        <v>3.7</v>
      </c>
      <c r="V120" s="562"/>
      <c r="W120" s="563"/>
      <c r="X120" s="137"/>
      <c r="Y120" s="457"/>
    </row>
    <row r="121" spans="1:25" ht="15.75">
      <c r="A121" s="564" t="s">
        <v>70</v>
      </c>
      <c r="B121" s="569">
        <v>36</v>
      </c>
      <c r="C121" s="10">
        <v>94</v>
      </c>
      <c r="D121" s="564">
        <v>4.78</v>
      </c>
      <c r="E121" s="77"/>
      <c r="F121" s="77"/>
      <c r="G121" s="77"/>
      <c r="H121" s="77"/>
      <c r="I121" s="10"/>
      <c r="J121" s="10"/>
      <c r="K121" s="10"/>
      <c r="L121" s="564"/>
      <c r="M121" s="10" t="s">
        <v>1024</v>
      </c>
      <c r="N121" s="10">
        <v>20</v>
      </c>
      <c r="O121" s="10">
        <v>90</v>
      </c>
      <c r="P121" s="564">
        <v>3.54</v>
      </c>
      <c r="Q121" s="564" t="s">
        <v>67</v>
      </c>
      <c r="R121" s="569">
        <v>59</v>
      </c>
      <c r="S121" s="10">
        <v>122</v>
      </c>
      <c r="T121" s="564">
        <v>4.92</v>
      </c>
      <c r="V121" s="457"/>
      <c r="W121" s="458"/>
      <c r="X121" s="137"/>
      <c r="Y121" s="457"/>
    </row>
    <row r="122" spans="1:25" ht="15.75">
      <c r="A122" s="10" t="s">
        <v>881</v>
      </c>
      <c r="B122" s="10">
        <v>22</v>
      </c>
      <c r="C122" s="10">
        <v>125</v>
      </c>
      <c r="D122" s="10">
        <v>6.86</v>
      </c>
      <c r="E122" s="77"/>
      <c r="F122" s="77"/>
      <c r="G122" s="77"/>
      <c r="H122" s="77"/>
      <c r="I122" s="613"/>
      <c r="J122" s="613"/>
      <c r="K122" s="613"/>
      <c r="L122" s="614"/>
      <c r="M122" s="10"/>
      <c r="N122" s="10"/>
      <c r="O122" s="10"/>
      <c r="P122" s="10"/>
      <c r="Q122" s="564" t="s">
        <v>1101</v>
      </c>
      <c r="R122" s="564">
        <v>30</v>
      </c>
      <c r="S122" s="564">
        <v>110</v>
      </c>
      <c r="T122" s="564">
        <v>14.26</v>
      </c>
      <c r="V122" s="457"/>
      <c r="W122" s="457"/>
      <c r="X122" s="457"/>
      <c r="Y122" s="457"/>
    </row>
    <row r="123" spans="1:25" ht="15.75">
      <c r="A123" s="565" t="s">
        <v>760</v>
      </c>
      <c r="B123" s="567">
        <v>585</v>
      </c>
      <c r="C123" s="565">
        <f>SUM(C117:C122)</f>
        <v>769</v>
      </c>
      <c r="D123" s="565">
        <f>SUM(D117:D122)</f>
        <v>88</v>
      </c>
      <c r="E123" s="77"/>
      <c r="F123" s="77"/>
      <c r="G123" s="77"/>
      <c r="H123" s="77"/>
      <c r="I123" s="564"/>
      <c r="J123" s="10"/>
      <c r="K123" s="10"/>
      <c r="L123" s="564"/>
      <c r="M123" s="53" t="s">
        <v>760</v>
      </c>
      <c r="N123" s="53">
        <v>585</v>
      </c>
      <c r="O123" s="565">
        <v>574</v>
      </c>
      <c r="P123" s="565">
        <f>SUM(P117:P122)</f>
        <v>35.340000000000003</v>
      </c>
      <c r="Q123" s="565" t="s">
        <v>760</v>
      </c>
      <c r="R123" s="567">
        <v>912</v>
      </c>
      <c r="S123" s="565">
        <v>953</v>
      </c>
      <c r="T123" s="565">
        <f>SUM(T116:T122)</f>
        <v>89.660000000000011</v>
      </c>
      <c r="U123" s="561">
        <f>P123+T123</f>
        <v>125.00000000000001</v>
      </c>
    </row>
    <row r="124" spans="1:25">
      <c r="A124" s="548"/>
      <c r="B124" s="548"/>
      <c r="C124" s="548"/>
      <c r="D124" s="548"/>
      <c r="M124" s="548"/>
      <c r="N124" s="548"/>
      <c r="O124" s="548"/>
      <c r="P124" s="548"/>
      <c r="Q124" s="548"/>
      <c r="R124" s="548"/>
      <c r="S124" s="548"/>
      <c r="T124" s="548"/>
    </row>
    <row r="125" spans="1:25">
      <c r="V125" s="37"/>
    </row>
    <row r="126" spans="1:25">
      <c r="E126" s="37"/>
    </row>
    <row r="129" spans="5:8">
      <c r="E129" s="100" t="s">
        <v>1079</v>
      </c>
      <c r="F129" s="317"/>
      <c r="G129" s="317"/>
      <c r="H129" s="317"/>
    </row>
    <row r="130" spans="5:8">
      <c r="E130" s="177" t="s">
        <v>1080</v>
      </c>
      <c r="F130" s="177">
        <v>80</v>
      </c>
      <c r="G130" s="177">
        <v>290</v>
      </c>
      <c r="H130" s="177">
        <v>44.07</v>
      </c>
    </row>
    <row r="131" spans="5:8">
      <c r="E131" s="547" t="s">
        <v>1073</v>
      </c>
      <c r="F131" s="547">
        <v>3</v>
      </c>
      <c r="G131" s="547"/>
      <c r="H131" s="547">
        <v>3.46</v>
      </c>
    </row>
    <row r="132" spans="5:8">
      <c r="E132" s="178" t="s">
        <v>753</v>
      </c>
      <c r="F132" s="473">
        <v>150</v>
      </c>
      <c r="G132" s="473">
        <v>245</v>
      </c>
      <c r="H132" s="453">
        <v>9.33</v>
      </c>
    </row>
    <row r="133" spans="5:8">
      <c r="E133" s="453" t="s">
        <v>1071</v>
      </c>
      <c r="F133" s="470">
        <v>200</v>
      </c>
      <c r="G133" s="178">
        <v>109</v>
      </c>
      <c r="H133" s="453">
        <v>12.67</v>
      </c>
    </row>
    <row r="134" spans="5:8">
      <c r="E134" s="453" t="s">
        <v>67</v>
      </c>
      <c r="F134" s="470">
        <v>30</v>
      </c>
      <c r="G134" s="178">
        <v>62</v>
      </c>
      <c r="H134" s="453">
        <v>2.5299999999999998</v>
      </c>
    </row>
    <row r="135" spans="5:8">
      <c r="E135" s="453" t="s">
        <v>881</v>
      </c>
      <c r="F135" s="453" t="s">
        <v>1076</v>
      </c>
      <c r="G135" s="453">
        <v>250</v>
      </c>
      <c r="H135" s="453">
        <v>13.72</v>
      </c>
    </row>
    <row r="136" spans="5:8">
      <c r="E136" s="177" t="s">
        <v>1074</v>
      </c>
      <c r="F136" s="177">
        <v>20</v>
      </c>
      <c r="G136" s="177"/>
      <c r="H136" s="546" t="s">
        <v>1075</v>
      </c>
    </row>
    <row r="137" spans="5:8">
      <c r="E137" s="100" t="s">
        <v>760</v>
      </c>
      <c r="F137" s="100">
        <f>SUM(F130:F136)</f>
        <v>483</v>
      </c>
      <c r="G137" s="100"/>
      <c r="H137" s="100">
        <f>SUM(H130:H136)</f>
        <v>85.78</v>
      </c>
    </row>
    <row r="138" spans="5:8">
      <c r="E138" s="37"/>
    </row>
    <row r="139" spans="5:8" ht="29.25">
      <c r="E139" s="615" t="s">
        <v>1127</v>
      </c>
      <c r="F139" s="470"/>
      <c r="G139" s="178"/>
      <c r="H139" s="453"/>
    </row>
    <row r="140" spans="5:8" ht="15.75">
      <c r="E140" s="137" t="s">
        <v>798</v>
      </c>
      <c r="F140" s="569">
        <v>100</v>
      </c>
      <c r="G140" s="564">
        <v>237</v>
      </c>
      <c r="H140" s="564">
        <v>45.61</v>
      </c>
    </row>
    <row r="141" spans="5:8">
      <c r="E141" s="453" t="s">
        <v>616</v>
      </c>
      <c r="F141" s="178">
        <v>30</v>
      </c>
      <c r="G141" s="178">
        <v>22</v>
      </c>
      <c r="H141" s="453">
        <v>1.38</v>
      </c>
    </row>
    <row r="142" spans="5:8">
      <c r="E142" s="178" t="s">
        <v>805</v>
      </c>
      <c r="F142" s="178">
        <v>150</v>
      </c>
      <c r="G142" s="298">
        <v>232</v>
      </c>
      <c r="H142" s="453">
        <v>12.57</v>
      </c>
    </row>
    <row r="143" spans="5:8">
      <c r="E143" s="453" t="s">
        <v>807</v>
      </c>
      <c r="F143" s="453">
        <v>200</v>
      </c>
      <c r="G143" s="453">
        <v>94</v>
      </c>
      <c r="H143" s="453">
        <v>8.89</v>
      </c>
    </row>
    <row r="144" spans="5:8">
      <c r="E144" s="453" t="s">
        <v>70</v>
      </c>
      <c r="F144" s="470">
        <v>20</v>
      </c>
      <c r="G144" s="178">
        <v>53</v>
      </c>
      <c r="H144" s="453">
        <v>2.68</v>
      </c>
    </row>
    <row r="145" spans="5:8">
      <c r="E145" s="453" t="s">
        <v>832</v>
      </c>
      <c r="F145" s="470">
        <v>115</v>
      </c>
      <c r="G145" s="453">
        <v>54</v>
      </c>
      <c r="H145" s="453">
        <v>13.87</v>
      </c>
    </row>
    <row r="146" spans="5:8">
      <c r="E146" s="475"/>
      <c r="F146" s="475"/>
      <c r="G146" s="475"/>
      <c r="H146" s="475"/>
    </row>
    <row r="147" spans="5:8">
      <c r="E147" s="460" t="s">
        <v>760</v>
      </c>
      <c r="F147" s="461">
        <f>SUM(F140:F146)</f>
        <v>615</v>
      </c>
      <c r="G147" s="460">
        <f>SUM(G140:G146)</f>
        <v>692</v>
      </c>
      <c r="H147" s="460">
        <f>SUM(H140:H145)</f>
        <v>85.000000000000014</v>
      </c>
    </row>
    <row r="148" spans="5:8">
      <c r="E148" s="545"/>
      <c r="F148" s="545"/>
      <c r="G148" s="545"/>
      <c r="H148" s="545"/>
    </row>
  </sheetData>
  <mergeCells count="19">
    <mergeCell ref="F72:F73"/>
    <mergeCell ref="F44:F45"/>
    <mergeCell ref="J17:J18"/>
    <mergeCell ref="J44:J45"/>
    <mergeCell ref="E108:E109"/>
    <mergeCell ref="F108:F109"/>
    <mergeCell ref="G108:G109"/>
    <mergeCell ref="H108:H109"/>
    <mergeCell ref="F99:F100"/>
    <mergeCell ref="I3:K3"/>
    <mergeCell ref="M3:S3"/>
    <mergeCell ref="B54:B55"/>
    <mergeCell ref="D54:D55"/>
    <mergeCell ref="F35:F36"/>
    <mergeCell ref="H35:H36"/>
    <mergeCell ref="R54:R55"/>
    <mergeCell ref="J7:J8"/>
    <mergeCell ref="F17:F18"/>
    <mergeCell ref="B7:B9"/>
  </mergeCells>
  <pageMargins left="0.31496062992125984" right="0.11811023622047245" top="0.39370078740157483" bottom="0.15748031496062992" header="0.31496062992125984" footer="0.31496062992125984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Normal="100" workbookViewId="0">
      <selection activeCell="G1" sqref="A1:G116"/>
    </sheetView>
  </sheetViews>
  <sheetFormatPr defaultColWidth="9.140625" defaultRowHeight="15"/>
  <cols>
    <col min="1" max="1" width="10.140625" style="99" customWidth="1"/>
    <col min="2" max="2" width="30.42578125" style="99" customWidth="1"/>
    <col min="3" max="7" width="9.140625" style="99"/>
    <col min="8" max="8" width="9.140625" style="107"/>
    <col min="9" max="16384" width="9.140625" style="99"/>
  </cols>
  <sheetData>
    <row r="1" spans="1:17">
      <c r="A1" s="49"/>
      <c r="B1" s="108" t="s">
        <v>608</v>
      </c>
      <c r="C1" s="109"/>
      <c r="D1" s="109"/>
    </row>
    <row r="2" spans="1:17">
      <c r="A2" s="49"/>
      <c r="B2" s="109" t="s">
        <v>609</v>
      </c>
      <c r="C2" s="108"/>
      <c r="D2" s="109"/>
      <c r="F2" s="50"/>
      <c r="G2" s="50"/>
    </row>
    <row r="3" spans="1:17">
      <c r="A3" s="49"/>
      <c r="B3" s="723" t="s">
        <v>610</v>
      </c>
      <c r="C3" s="723"/>
      <c r="D3" s="723"/>
      <c r="E3" s="723"/>
      <c r="F3" s="723"/>
      <c r="G3" s="50"/>
    </row>
    <row r="4" spans="1:17">
      <c r="A4" s="109"/>
      <c r="B4" s="109"/>
      <c r="C4" s="109"/>
      <c r="D4" s="109"/>
      <c r="E4" s="110"/>
      <c r="F4" s="111"/>
    </row>
    <row r="5" spans="1:17" ht="31.5">
      <c r="A5" s="28" t="s">
        <v>0</v>
      </c>
      <c r="B5" s="112" t="s">
        <v>1</v>
      </c>
      <c r="C5" s="113" t="s">
        <v>611</v>
      </c>
      <c r="D5" s="28" t="s">
        <v>3</v>
      </c>
      <c r="E5" s="114"/>
      <c r="F5" s="114"/>
      <c r="G5" s="115" t="s">
        <v>612</v>
      </c>
    </row>
    <row r="6" spans="1:17" ht="15.75">
      <c r="A6" s="5"/>
      <c r="B6" s="116" t="s">
        <v>613</v>
      </c>
      <c r="C6" s="6"/>
      <c r="D6" s="5" t="s">
        <v>7</v>
      </c>
      <c r="E6" s="5" t="s">
        <v>8</v>
      </c>
      <c r="F6" s="5" t="s">
        <v>9</v>
      </c>
      <c r="G6" s="117" t="s">
        <v>614</v>
      </c>
    </row>
    <row r="7" spans="1:17" ht="15.75">
      <c r="A7" s="6"/>
      <c r="B7" s="116" t="s">
        <v>615</v>
      </c>
      <c r="C7" s="6"/>
      <c r="D7" s="6"/>
      <c r="E7" s="6"/>
      <c r="F7" s="6"/>
      <c r="G7" s="118"/>
    </row>
    <row r="8" spans="1:17" s="71" customFormat="1" ht="15.75">
      <c r="A8" s="8" t="s">
        <v>18</v>
      </c>
      <c r="B8" s="8" t="s">
        <v>221</v>
      </c>
      <c r="C8" s="18">
        <v>80</v>
      </c>
      <c r="D8" s="35">
        <v>10.3</v>
      </c>
      <c r="E8" s="35">
        <v>8.5</v>
      </c>
      <c r="F8" s="35">
        <v>9.1300000000000008</v>
      </c>
      <c r="G8" s="20">
        <v>152</v>
      </c>
      <c r="H8" s="107"/>
      <c r="I8" s="99"/>
      <c r="J8" s="99"/>
      <c r="K8" s="99"/>
      <c r="L8" s="99"/>
      <c r="M8" s="99"/>
      <c r="N8" s="99"/>
      <c r="O8" s="99"/>
      <c r="P8" s="99"/>
      <c r="Q8" s="99"/>
    </row>
    <row r="9" spans="1:17" ht="15.75">
      <c r="A9" s="8" t="s">
        <v>501</v>
      </c>
      <c r="B9" s="8" t="s">
        <v>616</v>
      </c>
      <c r="C9" s="9">
        <v>30</v>
      </c>
      <c r="D9" s="8">
        <v>0.3</v>
      </c>
      <c r="E9" s="8">
        <v>1.51</v>
      </c>
      <c r="F9" s="8">
        <v>1.84</v>
      </c>
      <c r="G9" s="5">
        <v>22</v>
      </c>
      <c r="H9" s="119"/>
    </row>
    <row r="10" spans="1:17" ht="15.75">
      <c r="A10" s="8" t="s">
        <v>451</v>
      </c>
      <c r="B10" s="8" t="s">
        <v>617</v>
      </c>
      <c r="C10" s="9">
        <v>30</v>
      </c>
      <c r="D10" s="8">
        <v>0.9</v>
      </c>
      <c r="E10" s="8">
        <v>0.15</v>
      </c>
      <c r="F10" s="8">
        <v>2.19</v>
      </c>
      <c r="G10" s="5">
        <v>2.1</v>
      </c>
      <c r="H10" s="120"/>
      <c r="I10" s="23"/>
      <c r="J10" s="106"/>
      <c r="K10" s="121"/>
      <c r="L10" s="1"/>
      <c r="M10" s="1"/>
      <c r="N10" s="1"/>
      <c r="O10" s="122"/>
      <c r="P10" s="71"/>
      <c r="Q10" s="71"/>
    </row>
    <row r="11" spans="1:17" ht="15.75">
      <c r="A11" s="8" t="s">
        <v>136</v>
      </c>
      <c r="B11" s="8" t="s">
        <v>137</v>
      </c>
      <c r="C11" s="9">
        <v>180</v>
      </c>
      <c r="D11" s="8">
        <v>6.12</v>
      </c>
      <c r="E11" s="8">
        <v>10.98</v>
      </c>
      <c r="F11" s="8">
        <v>41.04</v>
      </c>
      <c r="G11" s="5">
        <v>294</v>
      </c>
    </row>
    <row r="12" spans="1:17" ht="15.75">
      <c r="A12" s="8" t="s">
        <v>45</v>
      </c>
      <c r="B12" s="8" t="s">
        <v>46</v>
      </c>
      <c r="C12" s="9">
        <v>200</v>
      </c>
      <c r="D12" s="8">
        <v>0.32</v>
      </c>
      <c r="E12" s="8">
        <v>0</v>
      </c>
      <c r="F12" s="8">
        <v>35.799999999999997</v>
      </c>
      <c r="G12" s="5">
        <v>98</v>
      </c>
    </row>
    <row r="13" spans="1:17" ht="15.75">
      <c r="A13" s="8" t="s">
        <v>69</v>
      </c>
      <c r="B13" s="8" t="s">
        <v>618</v>
      </c>
      <c r="C13" s="9">
        <v>30</v>
      </c>
      <c r="D13" s="8">
        <v>1.98</v>
      </c>
      <c r="E13" s="8">
        <v>0.34</v>
      </c>
      <c r="F13" s="8">
        <v>12.4</v>
      </c>
      <c r="G13" s="12">
        <v>62</v>
      </c>
    </row>
    <row r="14" spans="1:17" ht="15.75">
      <c r="A14" s="8" t="s">
        <v>454</v>
      </c>
      <c r="B14" s="8" t="s">
        <v>619</v>
      </c>
      <c r="C14" s="9">
        <v>150</v>
      </c>
      <c r="D14" s="8">
        <v>1.35</v>
      </c>
      <c r="E14" s="8">
        <v>0.3</v>
      </c>
      <c r="F14" s="8">
        <v>12.15</v>
      </c>
      <c r="G14" s="5">
        <v>65</v>
      </c>
    </row>
    <row r="15" spans="1:17" ht="15.75">
      <c r="A15" s="5"/>
      <c r="B15" s="116" t="s">
        <v>620</v>
      </c>
      <c r="C15" s="6">
        <f>SUM(C8:C14)</f>
        <v>700</v>
      </c>
      <c r="D15" s="5">
        <f>SUM(D8:D14)</f>
        <v>21.270000000000003</v>
      </c>
      <c r="E15" s="5">
        <f>SUM(E8:E14)</f>
        <v>21.78</v>
      </c>
      <c r="F15" s="5">
        <f>SUM(F8:F14)</f>
        <v>114.55000000000001</v>
      </c>
      <c r="G15" s="5">
        <f>SUM(G8:G14)</f>
        <v>695.1</v>
      </c>
    </row>
    <row r="16" spans="1:17" ht="15.75">
      <c r="A16" s="5"/>
      <c r="B16" s="116"/>
      <c r="C16" s="6"/>
      <c r="D16" s="5"/>
      <c r="E16" s="5"/>
      <c r="F16" s="5"/>
      <c r="G16" s="117"/>
    </row>
    <row r="17" spans="1:17" ht="15.75">
      <c r="A17" s="6"/>
      <c r="B17" s="123" t="s">
        <v>621</v>
      </c>
      <c r="C17" s="6"/>
      <c r="D17" s="6"/>
      <c r="E17" s="6"/>
      <c r="F17" s="6"/>
      <c r="G17" s="118"/>
    </row>
    <row r="18" spans="1:17" s="71" customFormat="1" ht="16.5" customHeight="1">
      <c r="A18" s="67" t="s">
        <v>287</v>
      </c>
      <c r="B18" s="67" t="s">
        <v>622</v>
      </c>
      <c r="C18" s="68" t="s">
        <v>223</v>
      </c>
      <c r="D18" s="67">
        <v>12.8</v>
      </c>
      <c r="E18" s="67">
        <v>32.46</v>
      </c>
      <c r="F18" s="67">
        <v>3.64</v>
      </c>
      <c r="G18" s="69">
        <v>357</v>
      </c>
      <c r="H18" s="107"/>
      <c r="I18" s="99"/>
      <c r="J18" s="99"/>
      <c r="K18" s="99"/>
      <c r="L18" s="99"/>
      <c r="M18" s="99"/>
      <c r="N18" s="99"/>
      <c r="O18" s="99"/>
      <c r="P18" s="99"/>
      <c r="Q18" s="99"/>
    </row>
    <row r="19" spans="1:17" ht="15.75">
      <c r="A19" s="8" t="s">
        <v>131</v>
      </c>
      <c r="B19" s="8" t="s">
        <v>132</v>
      </c>
      <c r="C19" s="9">
        <v>180</v>
      </c>
      <c r="D19" s="8">
        <v>4.32</v>
      </c>
      <c r="E19" s="8">
        <v>7.2</v>
      </c>
      <c r="F19" s="8">
        <v>44.4</v>
      </c>
      <c r="G19" s="5">
        <v>265</v>
      </c>
    </row>
    <row r="20" spans="1:17" s="49" customFormat="1" ht="15.75">
      <c r="A20" s="8" t="s">
        <v>451</v>
      </c>
      <c r="B20" s="8" t="s">
        <v>617</v>
      </c>
      <c r="C20" s="9">
        <v>51</v>
      </c>
      <c r="D20" s="8">
        <v>0.45</v>
      </c>
      <c r="E20" s="8">
        <v>0.1</v>
      </c>
      <c r="F20" s="8">
        <v>1.35</v>
      </c>
      <c r="G20" s="5">
        <v>9.1999999999999993</v>
      </c>
      <c r="H20" s="120"/>
      <c r="I20" s="23"/>
      <c r="J20" s="106"/>
      <c r="K20" s="121"/>
      <c r="L20" s="1"/>
      <c r="M20" s="1"/>
      <c r="N20" s="1"/>
      <c r="O20" s="122"/>
      <c r="P20" s="71"/>
      <c r="Q20" s="71"/>
    </row>
    <row r="21" spans="1:17" ht="15.75">
      <c r="A21" s="8" t="s">
        <v>32</v>
      </c>
      <c r="B21" s="8" t="s">
        <v>36</v>
      </c>
      <c r="C21" s="9">
        <v>200</v>
      </c>
      <c r="D21" s="8">
        <v>0.1</v>
      </c>
      <c r="E21" s="8">
        <v>0</v>
      </c>
      <c r="F21" s="8">
        <v>24.2</v>
      </c>
      <c r="G21" s="5">
        <v>93</v>
      </c>
    </row>
    <row r="22" spans="1:17" ht="15.75">
      <c r="A22" s="8" t="s">
        <v>64</v>
      </c>
      <c r="B22" s="8" t="s">
        <v>67</v>
      </c>
      <c r="C22" s="9">
        <v>30</v>
      </c>
      <c r="D22" s="8">
        <v>1.98</v>
      </c>
      <c r="E22" s="8">
        <v>0.33</v>
      </c>
      <c r="F22" s="8">
        <v>12.3</v>
      </c>
      <c r="G22" s="117">
        <v>62</v>
      </c>
      <c r="H22" s="124"/>
      <c r="I22" s="49"/>
      <c r="J22" s="49"/>
      <c r="K22" s="125"/>
      <c r="L22" s="49"/>
      <c r="M22" s="49"/>
      <c r="N22" s="49"/>
      <c r="O22" s="49"/>
      <c r="P22" s="49"/>
      <c r="Q22" s="49"/>
    </row>
    <row r="23" spans="1:17" s="124" customFormat="1" ht="15.75">
      <c r="A23" s="8"/>
      <c r="B23" s="116" t="s">
        <v>620</v>
      </c>
      <c r="C23" s="6">
        <v>561</v>
      </c>
      <c r="D23" s="6">
        <f>SUM(D18:D22)</f>
        <v>19.650000000000002</v>
      </c>
      <c r="E23" s="6">
        <f>SUM(E18:E22)</f>
        <v>40.090000000000003</v>
      </c>
      <c r="F23" s="6">
        <f>SUM(F18:F22)</f>
        <v>85.89</v>
      </c>
      <c r="G23" s="12">
        <f>SUM(G18:G22)</f>
        <v>786.2</v>
      </c>
      <c r="H23" s="107"/>
      <c r="I23" s="99"/>
      <c r="J23" s="99"/>
      <c r="K23" s="99"/>
      <c r="L23" s="99"/>
      <c r="M23" s="99"/>
      <c r="N23" s="99"/>
      <c r="O23" s="99"/>
      <c r="P23" s="99"/>
      <c r="Q23" s="99"/>
    </row>
    <row r="24" spans="1:17" ht="15.75">
      <c r="A24" s="8"/>
      <c r="B24" s="116"/>
      <c r="C24" s="6"/>
      <c r="D24" s="5"/>
      <c r="E24" s="5"/>
      <c r="F24" s="5"/>
      <c r="G24" s="117"/>
    </row>
    <row r="25" spans="1:17" s="49" customFormat="1" ht="15.75">
      <c r="A25" s="6"/>
      <c r="B25" s="123" t="s">
        <v>623</v>
      </c>
      <c r="C25" s="6"/>
      <c r="D25" s="6"/>
      <c r="E25" s="6"/>
      <c r="F25" s="6"/>
      <c r="G25" s="118"/>
      <c r="H25" s="124"/>
      <c r="I25" s="124"/>
      <c r="J25" s="124"/>
      <c r="K25" s="126"/>
      <c r="L25" s="124"/>
      <c r="M25" s="124"/>
      <c r="N25" s="124"/>
      <c r="O25" s="124"/>
      <c r="P25" s="124"/>
      <c r="Q25" s="124"/>
    </row>
    <row r="26" spans="1:17" ht="15.75">
      <c r="A26" s="19" t="s">
        <v>227</v>
      </c>
      <c r="B26" s="19" t="s">
        <v>228</v>
      </c>
      <c r="C26" s="18">
        <v>90</v>
      </c>
      <c r="D26" s="19">
        <v>8</v>
      </c>
      <c r="E26" s="19">
        <v>5.4</v>
      </c>
      <c r="F26" s="19">
        <v>5.9</v>
      </c>
      <c r="G26" s="20">
        <v>143</v>
      </c>
    </row>
    <row r="27" spans="1:17" ht="15.75">
      <c r="A27" s="8" t="s">
        <v>624</v>
      </c>
      <c r="B27" s="8" t="s">
        <v>625</v>
      </c>
      <c r="C27" s="9">
        <v>30</v>
      </c>
      <c r="D27" s="8">
        <v>0.84</v>
      </c>
      <c r="E27" s="8">
        <v>3.24</v>
      </c>
      <c r="F27" s="8">
        <v>2.34</v>
      </c>
      <c r="G27" s="5">
        <v>24</v>
      </c>
      <c r="H27" s="120"/>
      <c r="I27" s="71"/>
      <c r="J27" s="71"/>
      <c r="K27" s="71"/>
      <c r="L27" s="71"/>
      <c r="M27" s="71"/>
      <c r="N27" s="71"/>
      <c r="O27" s="71"/>
      <c r="P27" s="71"/>
      <c r="Q27" s="71"/>
    </row>
    <row r="28" spans="1:17" ht="15.75">
      <c r="A28" s="8" t="s">
        <v>64</v>
      </c>
      <c r="B28" s="8" t="s">
        <v>626</v>
      </c>
      <c r="C28" s="9">
        <v>15</v>
      </c>
      <c r="D28" s="8">
        <v>0.45</v>
      </c>
      <c r="E28" s="8">
        <v>7.4999999999999997E-2</v>
      </c>
      <c r="F28" s="8">
        <v>1.1000000000000001</v>
      </c>
      <c r="G28" s="5">
        <v>8.6999999999999993</v>
      </c>
      <c r="H28" s="127"/>
    </row>
    <row r="29" spans="1:17" ht="15.75">
      <c r="A29" s="8" t="s">
        <v>119</v>
      </c>
      <c r="B29" s="8" t="s">
        <v>120</v>
      </c>
      <c r="C29" s="9">
        <v>180</v>
      </c>
      <c r="D29" s="8">
        <v>3.78</v>
      </c>
      <c r="E29" s="8">
        <v>5.76</v>
      </c>
      <c r="F29" s="8">
        <v>24.53</v>
      </c>
      <c r="G29" s="5">
        <v>164</v>
      </c>
      <c r="H29" s="124"/>
      <c r="I29" s="49"/>
      <c r="J29" s="49"/>
      <c r="K29" s="125"/>
      <c r="L29" s="49"/>
      <c r="M29" s="49"/>
      <c r="N29" s="49"/>
      <c r="O29" s="49"/>
      <c r="P29" s="49"/>
      <c r="Q29" s="49"/>
    </row>
    <row r="30" spans="1:17" s="71" customFormat="1" ht="15.75">
      <c r="A30" s="8" t="s">
        <v>24</v>
      </c>
      <c r="B30" s="8" t="s">
        <v>25</v>
      </c>
      <c r="C30" s="9" t="s">
        <v>26</v>
      </c>
      <c r="D30" s="8">
        <v>0.26</v>
      </c>
      <c r="E30" s="8">
        <v>0.05</v>
      </c>
      <c r="F30" s="8">
        <v>15.22</v>
      </c>
      <c r="G30" s="5">
        <v>59</v>
      </c>
      <c r="H30" s="107"/>
      <c r="I30" s="99"/>
      <c r="J30" s="99"/>
      <c r="K30" s="99"/>
      <c r="L30" s="99"/>
      <c r="M30" s="99"/>
      <c r="N30" s="99"/>
      <c r="O30" s="99"/>
      <c r="P30" s="99"/>
      <c r="Q30" s="99"/>
    </row>
    <row r="31" spans="1:17" ht="15.75">
      <c r="A31" s="8" t="s">
        <v>64</v>
      </c>
      <c r="B31" s="8" t="s">
        <v>67</v>
      </c>
      <c r="C31" s="9">
        <v>26</v>
      </c>
      <c r="D31" s="8">
        <v>1.72</v>
      </c>
      <c r="E31" s="8">
        <v>0.28999999999999998</v>
      </c>
      <c r="F31" s="8">
        <v>10.7</v>
      </c>
      <c r="G31" s="5">
        <v>54</v>
      </c>
    </row>
    <row r="32" spans="1:17" ht="31.5">
      <c r="A32" s="8" t="s">
        <v>69</v>
      </c>
      <c r="B32" s="128" t="s">
        <v>543</v>
      </c>
      <c r="C32" s="9">
        <v>60</v>
      </c>
      <c r="D32" s="19">
        <v>3.66</v>
      </c>
      <c r="E32" s="19">
        <v>3.84</v>
      </c>
      <c r="F32" s="19">
        <v>44.82</v>
      </c>
      <c r="G32" s="5">
        <v>220</v>
      </c>
    </row>
    <row r="33" spans="1:17" ht="15.75">
      <c r="A33" s="5"/>
      <c r="B33" s="116" t="s">
        <v>620</v>
      </c>
      <c r="C33" s="6">
        <v>601</v>
      </c>
      <c r="D33" s="5">
        <f>SUM(D26:D32)</f>
        <v>18.71</v>
      </c>
      <c r="E33" s="5">
        <f>SUM(E26:E32)</f>
        <v>18.655000000000001</v>
      </c>
      <c r="F33" s="5">
        <f>SUM(F26:F32)</f>
        <v>104.61000000000001</v>
      </c>
      <c r="G33" s="5">
        <f>SUM(G26:G32)</f>
        <v>672.7</v>
      </c>
      <c r="H33" s="129"/>
      <c r="I33" s="50"/>
      <c r="J33" s="50"/>
      <c r="K33" s="50"/>
      <c r="L33" s="50"/>
      <c r="M33" s="50"/>
      <c r="N33" s="50"/>
      <c r="O33" s="50"/>
      <c r="P33" s="50"/>
      <c r="Q33" s="50"/>
    </row>
    <row r="34" spans="1:17" ht="15.75">
      <c r="A34" s="8"/>
      <c r="B34" s="8"/>
      <c r="C34" s="9"/>
      <c r="D34" s="8"/>
      <c r="E34" s="8"/>
      <c r="F34" s="8"/>
      <c r="G34" s="5"/>
    </row>
    <row r="35" spans="1:17" ht="15.75">
      <c r="A35" s="8"/>
      <c r="B35" s="116" t="s">
        <v>627</v>
      </c>
      <c r="C35" s="9"/>
      <c r="D35" s="8"/>
      <c r="E35" s="8"/>
      <c r="F35" s="8"/>
      <c r="G35" s="64"/>
    </row>
    <row r="36" spans="1:17" ht="15.75">
      <c r="A36" s="8" t="s">
        <v>246</v>
      </c>
      <c r="B36" s="8" t="s">
        <v>249</v>
      </c>
      <c r="C36" s="9">
        <v>80</v>
      </c>
      <c r="D36" s="8">
        <v>12.1</v>
      </c>
      <c r="E36" s="8">
        <v>10.9</v>
      </c>
      <c r="F36" s="8">
        <v>10.8</v>
      </c>
      <c r="G36" s="5">
        <v>190</v>
      </c>
    </row>
    <row r="37" spans="1:17" ht="15.75">
      <c r="A37" s="8" t="s">
        <v>501</v>
      </c>
      <c r="B37" s="8" t="s">
        <v>616</v>
      </c>
      <c r="C37" s="9">
        <v>30</v>
      </c>
      <c r="D37" s="8">
        <v>0.3</v>
      </c>
      <c r="E37" s="8">
        <v>1.51</v>
      </c>
      <c r="F37" s="8">
        <v>1.84</v>
      </c>
      <c r="G37" s="5">
        <v>22</v>
      </c>
      <c r="H37" s="119"/>
    </row>
    <row r="38" spans="1:17" ht="15.75">
      <c r="A38" s="8" t="s">
        <v>451</v>
      </c>
      <c r="B38" s="8" t="s">
        <v>628</v>
      </c>
      <c r="C38" s="9">
        <v>39</v>
      </c>
      <c r="D38" s="8">
        <v>0.36</v>
      </c>
      <c r="E38" s="8">
        <v>0.08</v>
      </c>
      <c r="F38" s="8">
        <v>1.08</v>
      </c>
      <c r="G38" s="5">
        <v>7</v>
      </c>
      <c r="H38" s="120"/>
      <c r="I38" s="23"/>
      <c r="J38" s="106"/>
      <c r="K38" s="121"/>
      <c r="L38" s="1"/>
      <c r="M38" s="1"/>
      <c r="N38" s="1"/>
      <c r="O38" s="122"/>
      <c r="P38" s="71"/>
      <c r="Q38" s="71"/>
    </row>
    <row r="39" spans="1:17" ht="15.75">
      <c r="A39" s="8" t="s">
        <v>126</v>
      </c>
      <c r="B39" s="8" t="s">
        <v>169</v>
      </c>
      <c r="C39" s="9">
        <v>180</v>
      </c>
      <c r="D39" s="8">
        <v>4.92</v>
      </c>
      <c r="E39" s="8">
        <v>12.96</v>
      </c>
      <c r="F39" s="8">
        <v>47.81</v>
      </c>
      <c r="G39" s="5">
        <v>278</v>
      </c>
    </row>
    <row r="40" spans="1:17" ht="15.75">
      <c r="A40" s="8" t="s">
        <v>34</v>
      </c>
      <c r="B40" s="8" t="s">
        <v>35</v>
      </c>
      <c r="C40" s="9">
        <v>200</v>
      </c>
      <c r="D40" s="8">
        <v>0.4</v>
      </c>
      <c r="E40" s="8">
        <v>0</v>
      </c>
      <c r="F40" s="8">
        <v>23.6</v>
      </c>
      <c r="G40" s="5">
        <v>94</v>
      </c>
    </row>
    <row r="41" spans="1:17" s="71" customFormat="1" ht="15.75">
      <c r="A41" s="8" t="s">
        <v>64</v>
      </c>
      <c r="B41" s="8" t="s">
        <v>67</v>
      </c>
      <c r="C41" s="9">
        <v>30</v>
      </c>
      <c r="D41" s="8">
        <v>1.98</v>
      </c>
      <c r="E41" s="8">
        <v>0.33</v>
      </c>
      <c r="F41" s="8">
        <v>12.3</v>
      </c>
      <c r="G41" s="117">
        <v>62</v>
      </c>
      <c r="H41" s="107"/>
      <c r="I41" s="99"/>
      <c r="J41" s="99"/>
      <c r="K41" s="99"/>
      <c r="L41" s="99"/>
      <c r="M41" s="99"/>
      <c r="N41" s="99"/>
      <c r="O41" s="99"/>
      <c r="P41" s="99"/>
      <c r="Q41" s="99"/>
    </row>
    <row r="42" spans="1:17" ht="15.75">
      <c r="A42" s="8" t="s">
        <v>454</v>
      </c>
      <c r="B42" s="8" t="s">
        <v>619</v>
      </c>
      <c r="C42" s="9">
        <v>100</v>
      </c>
      <c r="D42" s="8">
        <v>0.8</v>
      </c>
      <c r="E42" s="8">
        <v>0.2</v>
      </c>
      <c r="F42" s="8">
        <v>7.5</v>
      </c>
      <c r="G42" s="5">
        <v>38</v>
      </c>
    </row>
    <row r="43" spans="1:17" s="71" customFormat="1" ht="15.75">
      <c r="A43" s="8"/>
      <c r="B43" s="116" t="s">
        <v>620</v>
      </c>
      <c r="C43" s="6">
        <f>SUM(C36:C42)</f>
        <v>659</v>
      </c>
      <c r="D43" s="6">
        <f>SUM(D36:D42)</f>
        <v>20.86</v>
      </c>
      <c r="E43" s="6">
        <f>SUM(E36:E42)</f>
        <v>25.98</v>
      </c>
      <c r="F43" s="6">
        <f>SUM(F36:F42)</f>
        <v>104.92999999999999</v>
      </c>
      <c r="G43" s="12">
        <f>SUM(G36:G42)</f>
        <v>691</v>
      </c>
      <c r="H43" s="107"/>
      <c r="I43" s="99"/>
      <c r="J43" s="99"/>
      <c r="K43" s="99"/>
      <c r="L43" s="99"/>
      <c r="M43" s="99"/>
      <c r="N43" s="99"/>
      <c r="O43" s="99"/>
      <c r="P43" s="99"/>
      <c r="Q43" s="99"/>
    </row>
    <row r="44" spans="1:17" ht="15.75">
      <c r="A44" s="8"/>
      <c r="B44" s="116"/>
      <c r="C44" s="6"/>
      <c r="D44" s="6"/>
      <c r="E44" s="6"/>
      <c r="F44" s="6"/>
      <c r="G44" s="12"/>
    </row>
    <row r="45" spans="1:17" ht="15.75">
      <c r="A45" s="8"/>
      <c r="B45" s="116"/>
      <c r="C45" s="6"/>
      <c r="D45" s="6"/>
      <c r="E45" s="6"/>
      <c r="F45" s="6"/>
      <c r="G45" s="12"/>
    </row>
    <row r="46" spans="1:17" ht="15.75">
      <c r="A46" s="8"/>
      <c r="B46" s="116"/>
      <c r="C46" s="6"/>
      <c r="D46" s="6"/>
      <c r="E46" s="6"/>
      <c r="F46" s="6"/>
      <c r="G46" s="12"/>
    </row>
    <row r="47" spans="1:17" ht="15.75">
      <c r="A47" s="8"/>
      <c r="B47" s="116" t="s">
        <v>629</v>
      </c>
      <c r="C47" s="9"/>
      <c r="D47" s="8"/>
      <c r="E47" s="8"/>
      <c r="F47" s="8"/>
      <c r="G47" s="64"/>
    </row>
    <row r="48" spans="1:17" ht="15.75">
      <c r="A48" s="8" t="s">
        <v>359</v>
      </c>
      <c r="B48" s="8" t="s">
        <v>630</v>
      </c>
      <c r="C48" s="9">
        <v>75</v>
      </c>
      <c r="D48" s="8">
        <v>9.73</v>
      </c>
      <c r="E48" s="8">
        <v>22.08</v>
      </c>
      <c r="F48" s="8">
        <v>10.029999999999999</v>
      </c>
      <c r="G48" s="5">
        <v>281</v>
      </c>
    </row>
    <row r="49" spans="1:17" ht="15.75">
      <c r="A49" s="8" t="s">
        <v>624</v>
      </c>
      <c r="B49" s="8" t="s">
        <v>625</v>
      </c>
      <c r="C49" s="9">
        <v>30</v>
      </c>
      <c r="D49" s="8">
        <v>0.84</v>
      </c>
      <c r="E49" s="8">
        <v>3.24</v>
      </c>
      <c r="F49" s="8">
        <v>2.34</v>
      </c>
      <c r="G49" s="5">
        <v>24</v>
      </c>
      <c r="H49" s="120"/>
      <c r="I49" s="71"/>
      <c r="J49" s="71"/>
      <c r="K49" s="71"/>
      <c r="L49" s="71"/>
      <c r="M49" s="71"/>
      <c r="N49" s="71"/>
      <c r="O49" s="71"/>
      <c r="P49" s="71"/>
      <c r="Q49" s="71"/>
    </row>
    <row r="50" spans="1:17" ht="15.75">
      <c r="A50" s="8" t="s">
        <v>131</v>
      </c>
      <c r="B50" s="8" t="s">
        <v>132</v>
      </c>
      <c r="C50" s="9">
        <v>180</v>
      </c>
      <c r="D50" s="8">
        <v>4.32</v>
      </c>
      <c r="E50" s="8">
        <v>7.2</v>
      </c>
      <c r="F50" s="8">
        <v>44.4</v>
      </c>
      <c r="G50" s="5">
        <v>265</v>
      </c>
    </row>
    <row r="51" spans="1:17" ht="15.75">
      <c r="A51" s="8" t="s">
        <v>451</v>
      </c>
      <c r="B51" s="8" t="s">
        <v>631</v>
      </c>
      <c r="C51" s="9">
        <v>56</v>
      </c>
      <c r="D51" s="8">
        <v>0.5</v>
      </c>
      <c r="E51" s="8">
        <v>0.11</v>
      </c>
      <c r="F51" s="8">
        <v>1.27</v>
      </c>
      <c r="G51" s="5">
        <v>10</v>
      </c>
      <c r="H51" s="120"/>
      <c r="I51" s="23"/>
      <c r="J51" s="106"/>
      <c r="K51" s="121"/>
      <c r="L51" s="1"/>
      <c r="M51" s="1"/>
      <c r="N51" s="1"/>
      <c r="O51" s="122"/>
      <c r="P51" s="71"/>
      <c r="Q51" s="71"/>
    </row>
    <row r="52" spans="1:17" ht="15.75">
      <c r="A52" s="8" t="s">
        <v>61</v>
      </c>
      <c r="B52" s="8" t="s">
        <v>62</v>
      </c>
      <c r="C52" s="9">
        <v>200</v>
      </c>
      <c r="D52" s="8">
        <v>0</v>
      </c>
      <c r="E52" s="8">
        <v>0</v>
      </c>
      <c r="F52" s="8">
        <v>20</v>
      </c>
      <c r="G52" s="5">
        <v>90</v>
      </c>
    </row>
    <row r="53" spans="1:17" ht="15.75">
      <c r="A53" s="8" t="s">
        <v>64</v>
      </c>
      <c r="B53" s="8" t="s">
        <v>67</v>
      </c>
      <c r="C53" s="9">
        <v>30</v>
      </c>
      <c r="D53" s="8">
        <v>1.98</v>
      </c>
      <c r="E53" s="8">
        <v>0.33</v>
      </c>
      <c r="F53" s="8">
        <v>12.3</v>
      </c>
      <c r="G53" s="117">
        <v>62</v>
      </c>
    </row>
    <row r="54" spans="1:17" s="50" customFormat="1" ht="15.75">
      <c r="A54" s="8" t="s">
        <v>64</v>
      </c>
      <c r="B54" s="10" t="s">
        <v>553</v>
      </c>
      <c r="C54" s="9">
        <v>40</v>
      </c>
      <c r="D54" s="8">
        <v>3</v>
      </c>
      <c r="E54" s="8">
        <v>6.4</v>
      </c>
      <c r="F54" s="8">
        <v>28</v>
      </c>
      <c r="G54" s="5">
        <v>184</v>
      </c>
      <c r="H54" s="107"/>
      <c r="I54" s="99"/>
      <c r="J54" s="99"/>
      <c r="K54" s="99"/>
      <c r="L54" s="99"/>
      <c r="M54" s="99"/>
      <c r="N54" s="99"/>
      <c r="O54" s="99"/>
      <c r="P54" s="99"/>
      <c r="Q54" s="99"/>
    </row>
    <row r="55" spans="1:17" s="50" customFormat="1" ht="15.75">
      <c r="A55" s="64"/>
      <c r="B55" s="130" t="s">
        <v>632</v>
      </c>
      <c r="C55" s="118">
        <f>SUM(C48:C54)</f>
        <v>611</v>
      </c>
      <c r="D55" s="117">
        <f>SUM(D48:D54)</f>
        <v>20.37</v>
      </c>
      <c r="E55" s="117">
        <f>SUM(E48:E54)</f>
        <v>39.36</v>
      </c>
      <c r="F55" s="117">
        <f>SUM(F48:F54)</f>
        <v>118.33999999999999</v>
      </c>
      <c r="G55" s="117">
        <f>SUM(G48:G54)</f>
        <v>916</v>
      </c>
      <c r="H55" s="107"/>
      <c r="I55" s="99"/>
      <c r="J55" s="99"/>
      <c r="K55" s="99"/>
      <c r="L55" s="99"/>
      <c r="M55" s="99"/>
      <c r="N55" s="99"/>
      <c r="O55" s="99"/>
      <c r="P55" s="99"/>
      <c r="Q55" s="99"/>
    </row>
    <row r="56" spans="1:17" ht="15.75">
      <c r="A56" s="64"/>
      <c r="B56" s="131"/>
      <c r="C56" s="132"/>
      <c r="D56" s="64"/>
      <c r="E56" s="64"/>
      <c r="F56" s="64"/>
      <c r="G56" s="64"/>
    </row>
    <row r="57" spans="1:17" ht="15.75">
      <c r="A57" s="64"/>
      <c r="B57" s="133" t="s">
        <v>633</v>
      </c>
      <c r="C57" s="132"/>
      <c r="D57" s="64"/>
      <c r="E57" s="64"/>
      <c r="F57" s="64"/>
      <c r="G57" s="64"/>
    </row>
    <row r="58" spans="1:17" ht="31.5">
      <c r="A58" s="8" t="s">
        <v>538</v>
      </c>
      <c r="B58" s="63" t="s">
        <v>634</v>
      </c>
      <c r="C58" s="724" t="s">
        <v>635</v>
      </c>
      <c r="D58" s="8">
        <v>11</v>
      </c>
      <c r="E58" s="8">
        <v>7</v>
      </c>
      <c r="F58" s="8">
        <v>62</v>
      </c>
      <c r="G58" s="5">
        <v>340</v>
      </c>
    </row>
    <row r="59" spans="1:17" s="37" customFormat="1" ht="15.75">
      <c r="A59" s="8"/>
      <c r="B59" s="83" t="s">
        <v>490</v>
      </c>
      <c r="C59" s="724"/>
      <c r="D59" s="8">
        <v>2.25</v>
      </c>
      <c r="E59" s="8">
        <v>0.06</v>
      </c>
      <c r="F59" s="8">
        <v>17.04</v>
      </c>
      <c r="G59" s="5">
        <v>78</v>
      </c>
      <c r="H59" s="107"/>
      <c r="I59" s="99"/>
      <c r="J59" s="99"/>
      <c r="K59" s="99"/>
      <c r="L59" s="99"/>
      <c r="M59" s="99"/>
      <c r="N59" s="99"/>
      <c r="O59" s="99"/>
      <c r="P59" s="99"/>
      <c r="Q59" s="99"/>
    </row>
    <row r="60" spans="1:17" ht="15.75">
      <c r="A60" s="8" t="s">
        <v>18</v>
      </c>
      <c r="B60" s="8" t="s">
        <v>44</v>
      </c>
      <c r="C60" s="9">
        <v>200</v>
      </c>
      <c r="D60" s="8">
        <v>0.2</v>
      </c>
      <c r="E60" s="8">
        <v>0.02</v>
      </c>
      <c r="F60" s="8">
        <v>28.1</v>
      </c>
      <c r="G60" s="5">
        <v>106</v>
      </c>
      <c r="H60" s="119"/>
    </row>
    <row r="61" spans="1:17" ht="15.75">
      <c r="A61" s="8" t="s">
        <v>64</v>
      </c>
      <c r="B61" s="8" t="s">
        <v>70</v>
      </c>
      <c r="C61" s="9">
        <v>20</v>
      </c>
      <c r="D61" s="8">
        <v>1.5</v>
      </c>
      <c r="E61" s="8">
        <v>0.59</v>
      </c>
      <c r="F61" s="8">
        <v>10.27</v>
      </c>
      <c r="G61" s="12">
        <v>53</v>
      </c>
    </row>
    <row r="62" spans="1:17" ht="15.75">
      <c r="A62" s="8" t="s">
        <v>454</v>
      </c>
      <c r="B62" s="8" t="s">
        <v>636</v>
      </c>
      <c r="C62" s="132">
        <v>108</v>
      </c>
      <c r="D62" s="64">
        <v>0.43</v>
      </c>
      <c r="E62" s="64">
        <v>0.43</v>
      </c>
      <c r="F62" s="64">
        <v>10.6</v>
      </c>
      <c r="G62" s="117">
        <v>51</v>
      </c>
    </row>
    <row r="63" spans="1:17" ht="15.75">
      <c r="A63" s="5"/>
      <c r="B63" s="130" t="s">
        <v>632</v>
      </c>
      <c r="C63" s="118">
        <v>558</v>
      </c>
      <c r="D63" s="117">
        <f>SUM(D58:D62)</f>
        <v>15.379999999999999</v>
      </c>
      <c r="E63" s="117">
        <f>SUM(E58:E62)</f>
        <v>8.1</v>
      </c>
      <c r="F63" s="117">
        <f>SUM(F58:F62)</f>
        <v>128.01</v>
      </c>
      <c r="G63" s="117">
        <f>SUM(G58:G62)</f>
        <v>628</v>
      </c>
      <c r="H63" s="129"/>
      <c r="I63" s="50"/>
      <c r="J63" s="50"/>
      <c r="K63" s="50"/>
      <c r="L63" s="50"/>
      <c r="M63" s="50"/>
      <c r="N63" s="50"/>
      <c r="O63" s="50"/>
      <c r="P63" s="50"/>
      <c r="Q63" s="50"/>
    </row>
    <row r="64" spans="1:17" ht="15.75">
      <c r="A64" s="5"/>
      <c r="B64" s="130"/>
      <c r="C64" s="118"/>
      <c r="D64" s="117"/>
      <c r="E64" s="117"/>
      <c r="F64" s="117"/>
      <c r="G64" s="117"/>
      <c r="H64" s="129"/>
      <c r="I64" s="50"/>
      <c r="J64" s="50"/>
      <c r="K64" s="50"/>
      <c r="L64" s="50"/>
      <c r="M64" s="50"/>
      <c r="N64" s="50"/>
      <c r="O64" s="50"/>
      <c r="P64" s="50"/>
      <c r="Q64" s="50"/>
    </row>
    <row r="65" spans="1:17" ht="15.75">
      <c r="A65" s="64"/>
      <c r="B65" s="133"/>
      <c r="C65" s="132"/>
      <c r="D65" s="64"/>
      <c r="E65" s="64"/>
      <c r="F65" s="64"/>
      <c r="G65" s="64"/>
    </row>
    <row r="66" spans="1:17" ht="15.75">
      <c r="A66" s="6"/>
      <c r="B66" s="116" t="s">
        <v>637</v>
      </c>
      <c r="C66" s="6"/>
      <c r="D66" s="6"/>
      <c r="E66" s="6"/>
      <c r="F66" s="6"/>
      <c r="G66" s="118"/>
    </row>
    <row r="67" spans="1:17" ht="15.75">
      <c r="A67" s="134"/>
      <c r="B67" s="135" t="s">
        <v>615</v>
      </c>
      <c r="C67" s="134"/>
      <c r="D67" s="6"/>
      <c r="E67" s="6"/>
      <c r="F67" s="6"/>
      <c r="G67" s="118"/>
    </row>
    <row r="68" spans="1:17" ht="15.75">
      <c r="A68" s="19" t="s">
        <v>224</v>
      </c>
      <c r="B68" s="19" t="s">
        <v>261</v>
      </c>
      <c r="C68" s="18" t="s">
        <v>226</v>
      </c>
      <c r="D68" s="19">
        <v>17.7</v>
      </c>
      <c r="E68" s="19">
        <v>26.8</v>
      </c>
      <c r="F68" s="19">
        <v>55.1</v>
      </c>
      <c r="G68" s="20">
        <v>519</v>
      </c>
      <c r="H68" s="136"/>
      <c r="I68" s="37"/>
      <c r="J68" s="37"/>
      <c r="K68" s="37"/>
      <c r="L68" s="37"/>
      <c r="M68" s="37"/>
      <c r="N68" s="37"/>
      <c r="O68" s="37"/>
      <c r="P68" s="37"/>
      <c r="Q68" s="37"/>
    </row>
    <row r="69" spans="1:17" ht="15.75">
      <c r="A69" s="8" t="s">
        <v>18</v>
      </c>
      <c r="B69" s="8" t="s">
        <v>31</v>
      </c>
      <c r="C69" s="9">
        <v>200</v>
      </c>
      <c r="D69" s="8">
        <v>0.2</v>
      </c>
      <c r="E69" s="8">
        <v>0.05</v>
      </c>
      <c r="F69" s="8">
        <v>12.1</v>
      </c>
      <c r="G69" s="5">
        <v>46</v>
      </c>
    </row>
    <row r="70" spans="1:17" ht="31.5">
      <c r="A70" s="8" t="s">
        <v>69</v>
      </c>
      <c r="B70" s="128" t="s">
        <v>543</v>
      </c>
      <c r="C70" s="9">
        <v>60</v>
      </c>
      <c r="D70" s="19">
        <v>3.66</v>
      </c>
      <c r="E70" s="19">
        <v>3.84</v>
      </c>
      <c r="F70" s="19">
        <v>44.82</v>
      </c>
      <c r="G70" s="5">
        <v>220</v>
      </c>
    </row>
    <row r="71" spans="1:17" s="137" customFormat="1" ht="15.75">
      <c r="A71" s="8" t="s">
        <v>64</v>
      </c>
      <c r="B71" s="8" t="s">
        <v>67</v>
      </c>
      <c r="C71" s="9">
        <v>40</v>
      </c>
      <c r="D71" s="8">
        <v>2.64</v>
      </c>
      <c r="E71" s="8">
        <v>0.44</v>
      </c>
      <c r="F71" s="8">
        <v>16.399999999999999</v>
      </c>
      <c r="G71" s="5">
        <v>83</v>
      </c>
      <c r="H71" s="107"/>
      <c r="I71" s="99"/>
      <c r="J71" s="99"/>
      <c r="K71" s="99"/>
      <c r="L71" s="99"/>
      <c r="M71" s="99"/>
      <c r="N71" s="99"/>
      <c r="O71" s="99"/>
      <c r="P71" s="99"/>
      <c r="Q71" s="99"/>
    </row>
    <row r="72" spans="1:17" ht="15.75">
      <c r="A72" s="5"/>
      <c r="B72" s="116" t="s">
        <v>620</v>
      </c>
      <c r="C72" s="6">
        <v>550</v>
      </c>
      <c r="D72" s="6">
        <f>SUM(D68:D71)</f>
        <v>24.2</v>
      </c>
      <c r="E72" s="6">
        <f>SUM(E68:E71)</f>
        <v>31.130000000000003</v>
      </c>
      <c r="F72" s="6">
        <f>SUM(F68:F71)</f>
        <v>128.42000000000002</v>
      </c>
      <c r="G72" s="12">
        <f>SUM(G68:G71)</f>
        <v>868</v>
      </c>
    </row>
    <row r="73" spans="1:17" ht="15.75">
      <c r="A73" s="8"/>
      <c r="B73" s="116"/>
      <c r="C73" s="6"/>
      <c r="D73" s="5"/>
      <c r="E73" s="5"/>
      <c r="F73" s="5"/>
      <c r="G73" s="117"/>
    </row>
    <row r="74" spans="1:17" ht="15.75">
      <c r="A74" s="8"/>
      <c r="B74" s="116" t="s">
        <v>621</v>
      </c>
      <c r="C74" s="9"/>
      <c r="D74" s="8"/>
      <c r="E74" s="8"/>
      <c r="F74" s="8"/>
      <c r="G74" s="64"/>
    </row>
    <row r="75" spans="1:17" ht="15.75">
      <c r="A75" s="8" t="s">
        <v>246</v>
      </c>
      <c r="B75" s="8" t="s">
        <v>248</v>
      </c>
      <c r="C75" s="9">
        <v>80</v>
      </c>
      <c r="D75" s="8">
        <v>12.1</v>
      </c>
      <c r="E75" s="8">
        <v>10.9</v>
      </c>
      <c r="F75" s="8">
        <v>10.8</v>
      </c>
      <c r="G75" s="5">
        <v>190</v>
      </c>
    </row>
    <row r="76" spans="1:17" ht="15.75">
      <c r="A76" s="8" t="s">
        <v>501</v>
      </c>
      <c r="B76" s="8" t="s">
        <v>616</v>
      </c>
      <c r="C76" s="9">
        <v>30</v>
      </c>
      <c r="D76" s="8">
        <v>0.3</v>
      </c>
      <c r="E76" s="8">
        <v>1.51</v>
      </c>
      <c r="F76" s="8">
        <v>1.84</v>
      </c>
      <c r="G76" s="5">
        <v>22</v>
      </c>
      <c r="H76" s="119"/>
    </row>
    <row r="77" spans="1:17" s="49" customFormat="1" ht="15.75">
      <c r="A77" s="8" t="s">
        <v>64</v>
      </c>
      <c r="B77" s="8" t="s">
        <v>626</v>
      </c>
      <c r="C77" s="132">
        <v>31</v>
      </c>
      <c r="D77" s="8">
        <v>1.08</v>
      </c>
      <c r="E77" s="8">
        <v>0.18</v>
      </c>
      <c r="F77" s="8">
        <v>2.63</v>
      </c>
      <c r="G77" s="5">
        <v>18</v>
      </c>
      <c r="H77" s="107"/>
      <c r="I77" s="99"/>
      <c r="J77" s="99"/>
      <c r="K77" s="99"/>
      <c r="L77" s="99"/>
      <c r="M77" s="99"/>
      <c r="N77" s="99"/>
      <c r="O77" s="99"/>
      <c r="P77" s="99"/>
      <c r="Q77" s="99"/>
    </row>
    <row r="78" spans="1:17" s="49" customFormat="1" ht="15.75">
      <c r="A78" s="8" t="s">
        <v>126</v>
      </c>
      <c r="B78" s="8" t="s">
        <v>638</v>
      </c>
      <c r="C78" s="9">
        <v>180</v>
      </c>
      <c r="D78" s="8">
        <v>4.92</v>
      </c>
      <c r="E78" s="8">
        <v>12.96</v>
      </c>
      <c r="F78" s="8">
        <v>47.81</v>
      </c>
      <c r="G78" s="5">
        <v>278</v>
      </c>
      <c r="H78" s="107"/>
      <c r="I78" s="99"/>
      <c r="J78" s="99"/>
      <c r="K78" s="99"/>
      <c r="L78" s="99"/>
      <c r="M78" s="99"/>
      <c r="N78" s="99"/>
      <c r="O78" s="99"/>
      <c r="P78" s="99"/>
      <c r="Q78" s="99"/>
    </row>
    <row r="79" spans="1:17" ht="15.75">
      <c r="A79" s="8" t="s">
        <v>52</v>
      </c>
      <c r="B79" s="8" t="s">
        <v>53</v>
      </c>
      <c r="C79" s="9">
        <v>200</v>
      </c>
      <c r="D79" s="8">
        <v>1.04</v>
      </c>
      <c r="E79" s="8">
        <v>0.06</v>
      </c>
      <c r="F79" s="8">
        <v>30.16</v>
      </c>
      <c r="G79" s="5">
        <v>118</v>
      </c>
    </row>
    <row r="80" spans="1:17" ht="15.75">
      <c r="A80" s="10" t="s">
        <v>64</v>
      </c>
      <c r="B80" s="10" t="s">
        <v>67</v>
      </c>
      <c r="C80" s="52">
        <v>30</v>
      </c>
      <c r="D80" s="10">
        <v>1.98</v>
      </c>
      <c r="E80" s="10">
        <v>0.33</v>
      </c>
      <c r="F80" s="10">
        <v>12.3</v>
      </c>
      <c r="G80" s="53">
        <v>62</v>
      </c>
      <c r="H80" s="138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1:17" s="1" customFormat="1" ht="15.75">
      <c r="A81" s="8" t="s">
        <v>454</v>
      </c>
      <c r="B81" s="8" t="s">
        <v>636</v>
      </c>
      <c r="C81" s="9">
        <v>100</v>
      </c>
      <c r="D81" s="8">
        <v>0.4</v>
      </c>
      <c r="E81" s="8">
        <v>0.4</v>
      </c>
      <c r="F81" s="8">
        <v>9.8000000000000007</v>
      </c>
      <c r="G81" s="5">
        <v>47</v>
      </c>
      <c r="H81" s="107"/>
      <c r="I81" s="49"/>
      <c r="J81" s="49"/>
      <c r="K81" s="139"/>
      <c r="L81" s="49"/>
      <c r="M81" s="49"/>
      <c r="N81" s="49"/>
      <c r="O81" s="140"/>
      <c r="P81" s="99"/>
      <c r="Q81" s="99"/>
    </row>
    <row r="82" spans="1:17" ht="15.75">
      <c r="A82" s="8"/>
      <c r="B82" s="116" t="s">
        <v>639</v>
      </c>
      <c r="C82" s="6">
        <f>SUM(C75:C81)</f>
        <v>651</v>
      </c>
      <c r="D82" s="6">
        <f>SUM(D75:D81)</f>
        <v>21.819999999999997</v>
      </c>
      <c r="E82" s="6">
        <f>SUM(E75:E81)</f>
        <v>26.339999999999996</v>
      </c>
      <c r="F82" s="6">
        <f>SUM(F75:F81)</f>
        <v>115.33999999999999</v>
      </c>
      <c r="G82" s="12">
        <f>SUM(G75:G81)</f>
        <v>735</v>
      </c>
      <c r="I82" s="49"/>
      <c r="J82" s="49"/>
      <c r="K82" s="139"/>
      <c r="L82" s="49"/>
      <c r="M82" s="49"/>
      <c r="N82" s="49"/>
      <c r="O82" s="140"/>
    </row>
    <row r="83" spans="1:17" ht="15.75">
      <c r="A83" s="8"/>
      <c r="B83" s="116"/>
      <c r="C83" s="6"/>
      <c r="D83" s="6"/>
      <c r="E83" s="6"/>
      <c r="F83" s="6"/>
      <c r="G83" s="12"/>
      <c r="I83" s="49"/>
      <c r="J83" s="49"/>
      <c r="K83" s="139"/>
      <c r="L83" s="49"/>
      <c r="M83" s="49"/>
      <c r="N83" s="49"/>
      <c r="O83" s="140"/>
    </row>
    <row r="84" spans="1:17" ht="15.75">
      <c r="A84" s="5"/>
      <c r="B84" s="116" t="s">
        <v>623</v>
      </c>
      <c r="C84" s="6"/>
      <c r="D84" s="5"/>
      <c r="E84" s="5"/>
      <c r="F84" s="5"/>
      <c r="G84" s="117"/>
    </row>
    <row r="85" spans="1:17" ht="15.75">
      <c r="A85" s="10" t="s">
        <v>18</v>
      </c>
      <c r="B85" s="19" t="s">
        <v>640</v>
      </c>
      <c r="C85" s="18" t="s">
        <v>223</v>
      </c>
      <c r="D85" s="19">
        <v>15.5</v>
      </c>
      <c r="E85" s="19">
        <v>17.5</v>
      </c>
      <c r="F85" s="19">
        <v>3.4</v>
      </c>
      <c r="G85" s="20">
        <v>233</v>
      </c>
    </row>
    <row r="86" spans="1:17" ht="15.75">
      <c r="A86" s="8" t="s">
        <v>119</v>
      </c>
      <c r="B86" s="8" t="s">
        <v>120</v>
      </c>
      <c r="C86" s="9">
        <v>180</v>
      </c>
      <c r="D86" s="8">
        <v>3.78</v>
      </c>
      <c r="E86" s="8">
        <v>5.76</v>
      </c>
      <c r="F86" s="8">
        <v>24.53</v>
      </c>
      <c r="G86" s="5">
        <v>164</v>
      </c>
      <c r="H86" s="124"/>
      <c r="I86" s="49"/>
      <c r="J86" s="49"/>
      <c r="K86" s="125"/>
      <c r="L86" s="49"/>
      <c r="M86" s="49"/>
      <c r="N86" s="49"/>
      <c r="O86" s="49"/>
      <c r="P86" s="49"/>
      <c r="Q86" s="49"/>
    </row>
    <row r="87" spans="1:17" ht="15.75">
      <c r="A87" s="84" t="s">
        <v>641</v>
      </c>
      <c r="B87" s="8" t="s">
        <v>642</v>
      </c>
      <c r="C87" s="8">
        <v>20</v>
      </c>
      <c r="D87" s="8">
        <v>0.16</v>
      </c>
      <c r="E87" s="8">
        <v>0.02</v>
      </c>
      <c r="F87" s="8">
        <v>0.52</v>
      </c>
      <c r="G87" s="5">
        <v>2.8</v>
      </c>
      <c r="H87" s="124"/>
      <c r="I87" s="49"/>
      <c r="J87" s="49"/>
      <c r="K87" s="125"/>
      <c r="L87" s="49"/>
      <c r="M87" s="49"/>
      <c r="N87" s="49"/>
      <c r="O87" s="49"/>
      <c r="P87" s="49"/>
      <c r="Q87" s="49"/>
    </row>
    <row r="88" spans="1:17" s="137" customFormat="1" ht="15.75">
      <c r="A88" s="8" t="s">
        <v>24</v>
      </c>
      <c r="B88" s="8" t="s">
        <v>25</v>
      </c>
      <c r="C88" s="9" t="s">
        <v>26</v>
      </c>
      <c r="D88" s="8">
        <v>0.26</v>
      </c>
      <c r="E88" s="8">
        <v>0.05</v>
      </c>
      <c r="F88" s="8">
        <v>15.22</v>
      </c>
      <c r="G88" s="5">
        <v>59</v>
      </c>
      <c r="H88" s="107"/>
      <c r="I88" s="99"/>
      <c r="J88" s="99"/>
      <c r="K88" s="99"/>
      <c r="L88" s="99"/>
      <c r="M88" s="99"/>
      <c r="N88" s="99"/>
      <c r="O88" s="99"/>
      <c r="P88" s="99"/>
      <c r="Q88" s="99"/>
    </row>
    <row r="89" spans="1:17" s="50" customFormat="1" ht="15.75">
      <c r="A89" s="10" t="s">
        <v>64</v>
      </c>
      <c r="B89" s="10" t="s">
        <v>67</v>
      </c>
      <c r="C89" s="9">
        <v>24</v>
      </c>
      <c r="D89" s="8">
        <v>1.58</v>
      </c>
      <c r="E89" s="8">
        <v>0.26</v>
      </c>
      <c r="F89" s="8">
        <v>9.8000000000000007</v>
      </c>
      <c r="G89" s="12">
        <v>50</v>
      </c>
      <c r="H89" s="107"/>
      <c r="I89" s="99"/>
      <c r="J89" s="99"/>
      <c r="K89" s="99"/>
      <c r="L89" s="99"/>
      <c r="M89" s="99"/>
      <c r="N89" s="99"/>
      <c r="O89" s="99"/>
      <c r="P89" s="99"/>
      <c r="Q89" s="99"/>
    </row>
    <row r="90" spans="1:17" ht="31.5">
      <c r="A90" s="8" t="s">
        <v>69</v>
      </c>
      <c r="B90" s="128" t="s">
        <v>542</v>
      </c>
      <c r="C90" s="9">
        <v>18</v>
      </c>
      <c r="D90" s="8">
        <v>0.34</v>
      </c>
      <c r="E90" s="8">
        <v>2.7</v>
      </c>
      <c r="F90" s="8">
        <v>5.6</v>
      </c>
      <c r="G90" s="5">
        <v>98</v>
      </c>
      <c r="H90" s="24"/>
      <c r="I90" s="1"/>
      <c r="J90" s="1"/>
      <c r="K90" s="4"/>
      <c r="L90" s="1"/>
      <c r="M90" s="1"/>
      <c r="N90" s="1"/>
      <c r="O90" s="1"/>
      <c r="P90" s="1"/>
      <c r="Q90" s="1"/>
    </row>
    <row r="91" spans="1:17" ht="15.75">
      <c r="A91" s="117"/>
      <c r="B91" s="116" t="s">
        <v>620</v>
      </c>
      <c r="C91" s="117">
        <v>549</v>
      </c>
      <c r="D91" s="117">
        <f>SUM(D85:D90)</f>
        <v>21.62</v>
      </c>
      <c r="E91" s="117">
        <f>SUM(E85:E90)</f>
        <v>26.29</v>
      </c>
      <c r="F91" s="117">
        <f>SUM(F85:F90)</f>
        <v>59.07</v>
      </c>
      <c r="G91" s="117">
        <f>SUM(G85:G90)</f>
        <v>606.79999999999995</v>
      </c>
    </row>
    <row r="92" spans="1:17" ht="15.75">
      <c r="A92" s="8"/>
      <c r="B92" s="116" t="s">
        <v>627</v>
      </c>
      <c r="C92" s="9"/>
      <c r="D92" s="8" t="s">
        <v>87</v>
      </c>
      <c r="E92" s="8" t="s">
        <v>87</v>
      </c>
      <c r="F92" s="8" t="s">
        <v>87</v>
      </c>
      <c r="G92" s="64" t="s">
        <v>87</v>
      </c>
      <c r="K92" s="124"/>
      <c r="L92" s="124"/>
      <c r="M92" s="141"/>
      <c r="N92" s="124"/>
      <c r="O92" s="124"/>
      <c r="P92" s="124"/>
      <c r="Q92" s="142"/>
    </row>
    <row r="93" spans="1:17" ht="15.75">
      <c r="A93" s="8" t="s">
        <v>359</v>
      </c>
      <c r="B93" s="8" t="s">
        <v>630</v>
      </c>
      <c r="C93" s="9">
        <v>75</v>
      </c>
      <c r="D93" s="8">
        <v>9.9</v>
      </c>
      <c r="E93" s="8">
        <v>24.6</v>
      </c>
      <c r="F93" s="8">
        <v>11.1</v>
      </c>
      <c r="G93" s="5">
        <v>302</v>
      </c>
    </row>
    <row r="94" spans="1:17" ht="15.75">
      <c r="A94" s="8" t="s">
        <v>501</v>
      </c>
      <c r="B94" s="8" t="s">
        <v>616</v>
      </c>
      <c r="C94" s="9">
        <v>30</v>
      </c>
      <c r="D94" s="8">
        <v>0.3</v>
      </c>
      <c r="E94" s="8">
        <v>1.51</v>
      </c>
      <c r="F94" s="8">
        <v>1.84</v>
      </c>
      <c r="G94" s="143">
        <v>22</v>
      </c>
      <c r="H94" s="119"/>
    </row>
    <row r="95" spans="1:17" s="144" customFormat="1" ht="15.75">
      <c r="A95" s="8" t="s">
        <v>131</v>
      </c>
      <c r="B95" s="8" t="s">
        <v>132</v>
      </c>
      <c r="C95" s="9">
        <v>180</v>
      </c>
      <c r="D95" s="8">
        <v>4.32</v>
      </c>
      <c r="E95" s="8">
        <v>7.2</v>
      </c>
      <c r="F95" s="8">
        <v>44.4</v>
      </c>
      <c r="G95" s="5">
        <v>265</v>
      </c>
      <c r="H95" s="107"/>
      <c r="I95" s="99"/>
      <c r="J95" s="99"/>
      <c r="K95" s="99"/>
      <c r="L95" s="99"/>
      <c r="M95" s="99"/>
      <c r="N95" s="99"/>
      <c r="O95" s="99"/>
      <c r="P95" s="99"/>
      <c r="Q95" s="99"/>
    </row>
    <row r="96" spans="1:17" ht="15.75">
      <c r="A96" s="8" t="s">
        <v>61</v>
      </c>
      <c r="B96" s="8" t="s">
        <v>62</v>
      </c>
      <c r="C96" s="9">
        <v>200</v>
      </c>
      <c r="D96" s="8">
        <v>0</v>
      </c>
      <c r="E96" s="8">
        <v>0</v>
      </c>
      <c r="F96" s="8">
        <v>20</v>
      </c>
      <c r="G96" s="5">
        <v>90</v>
      </c>
    </row>
    <row r="97" spans="1:17" s="50" customFormat="1" ht="15.75">
      <c r="A97" s="10" t="s">
        <v>64</v>
      </c>
      <c r="B97" s="10" t="s">
        <v>67</v>
      </c>
      <c r="C97" s="52">
        <v>30</v>
      </c>
      <c r="D97" s="10">
        <v>1.98</v>
      </c>
      <c r="E97" s="10">
        <v>0.33</v>
      </c>
      <c r="F97" s="10">
        <v>12.3</v>
      </c>
      <c r="G97" s="53">
        <v>62</v>
      </c>
      <c r="H97" s="138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1:17" ht="15.75">
      <c r="A98" s="8" t="s">
        <v>454</v>
      </c>
      <c r="B98" s="8" t="s">
        <v>458</v>
      </c>
      <c r="C98" s="9" t="s">
        <v>643</v>
      </c>
      <c r="D98" s="19">
        <v>0.9</v>
      </c>
      <c r="E98" s="19">
        <v>0.23</v>
      </c>
      <c r="F98" s="19">
        <v>8.5</v>
      </c>
      <c r="G98" s="5">
        <v>43</v>
      </c>
      <c r="H98" s="129"/>
      <c r="I98" s="50"/>
      <c r="J98" s="50"/>
      <c r="K98" s="50"/>
      <c r="L98" s="50"/>
      <c r="M98" s="50"/>
      <c r="N98" s="50"/>
      <c r="O98" s="50"/>
      <c r="P98" s="50"/>
      <c r="Q98" s="50"/>
    </row>
    <row r="99" spans="1:17" ht="15.75">
      <c r="A99" s="5"/>
      <c r="B99" s="5" t="s">
        <v>620</v>
      </c>
      <c r="C99" s="6">
        <v>628</v>
      </c>
      <c r="D99" s="5">
        <f>SUM(D93:D98)</f>
        <v>17.399999999999999</v>
      </c>
      <c r="E99" s="5">
        <f>SUM(E93:E98)</f>
        <v>33.869999999999997</v>
      </c>
      <c r="F99" s="5">
        <f>SUM(F93:F98)</f>
        <v>98.14</v>
      </c>
      <c r="G99" s="5">
        <f>SUM(G93:G98)</f>
        <v>784</v>
      </c>
    </row>
    <row r="100" spans="1:17" ht="15.75">
      <c r="A100" s="5"/>
      <c r="B100" s="116"/>
      <c r="C100" s="6"/>
      <c r="D100" s="5"/>
      <c r="E100" s="5"/>
      <c r="F100" s="5"/>
      <c r="G100" s="5"/>
    </row>
    <row r="101" spans="1:17" ht="15.75">
      <c r="A101" s="53"/>
      <c r="B101" s="145" t="s">
        <v>629</v>
      </c>
      <c r="C101" s="146"/>
      <c r="D101" s="53"/>
      <c r="E101" s="53"/>
      <c r="F101" s="53"/>
      <c r="G101" s="117"/>
    </row>
    <row r="102" spans="1:17" ht="15.75">
      <c r="A102" s="8" t="s">
        <v>18</v>
      </c>
      <c r="B102" s="8" t="s">
        <v>374</v>
      </c>
      <c r="C102" s="9" t="s">
        <v>226</v>
      </c>
      <c r="D102" s="8">
        <v>17.3</v>
      </c>
      <c r="E102" s="8">
        <v>14.6</v>
      </c>
      <c r="F102" s="8">
        <v>43</v>
      </c>
      <c r="G102" s="5">
        <v>363</v>
      </c>
    </row>
    <row r="103" spans="1:17" ht="15.75">
      <c r="A103" s="8" t="s">
        <v>444</v>
      </c>
      <c r="B103" s="8" t="s">
        <v>644</v>
      </c>
      <c r="C103" s="9">
        <v>30</v>
      </c>
      <c r="D103" s="8">
        <v>0.24</v>
      </c>
      <c r="E103" s="8">
        <v>3.5999999999999997E-2</v>
      </c>
      <c r="F103" s="8">
        <v>0.52</v>
      </c>
      <c r="G103" s="5">
        <v>2.4</v>
      </c>
    </row>
    <row r="104" spans="1:17" ht="31.5">
      <c r="A104" s="8" t="s">
        <v>18</v>
      </c>
      <c r="B104" s="65" t="s">
        <v>645</v>
      </c>
      <c r="C104" s="9">
        <v>200</v>
      </c>
      <c r="D104" s="8">
        <v>0.16</v>
      </c>
      <c r="E104" s="8">
        <v>0</v>
      </c>
      <c r="F104" s="8">
        <v>28.4</v>
      </c>
      <c r="G104" s="5">
        <v>107</v>
      </c>
      <c r="H104" s="147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1:17" s="137" customFormat="1" ht="15.75">
      <c r="A105" s="8" t="s">
        <v>69</v>
      </c>
      <c r="B105" s="79" t="s">
        <v>618</v>
      </c>
      <c r="C105" s="9">
        <v>40</v>
      </c>
      <c r="D105" s="8">
        <v>2.64</v>
      </c>
      <c r="E105" s="8">
        <v>0.46</v>
      </c>
      <c r="F105" s="8">
        <v>16.600000000000001</v>
      </c>
      <c r="G105" s="12">
        <v>82</v>
      </c>
      <c r="H105" s="107"/>
      <c r="I105" s="99"/>
      <c r="J105" s="99"/>
      <c r="K105" s="99"/>
      <c r="L105" s="99"/>
      <c r="M105" s="99"/>
      <c r="N105" s="99"/>
      <c r="O105" s="99"/>
      <c r="P105" s="99"/>
      <c r="Q105" s="99"/>
    </row>
    <row r="106" spans="1:17" ht="15.75">
      <c r="A106" s="8" t="s">
        <v>454</v>
      </c>
      <c r="B106" s="8" t="s">
        <v>458</v>
      </c>
      <c r="C106" s="9" t="s">
        <v>646</v>
      </c>
      <c r="D106" s="19">
        <v>0.94</v>
      </c>
      <c r="E106" s="19">
        <v>0.24</v>
      </c>
      <c r="F106" s="19">
        <v>8.85</v>
      </c>
      <c r="G106" s="5">
        <v>46</v>
      </c>
      <c r="H106" s="129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1:17" ht="15.75">
      <c r="A107" s="5"/>
      <c r="B107" s="116" t="s">
        <v>639</v>
      </c>
      <c r="C107" s="6">
        <v>638</v>
      </c>
      <c r="D107" s="5">
        <f>SUM(D102:D106)</f>
        <v>21.28</v>
      </c>
      <c r="E107" s="5">
        <f>SUM(E102:E106)</f>
        <v>15.336</v>
      </c>
      <c r="F107" s="5">
        <f>SUM(F102:F106)</f>
        <v>97.37</v>
      </c>
      <c r="G107" s="117">
        <f>SUM(G102:G106)</f>
        <v>600.4</v>
      </c>
    </row>
    <row r="108" spans="1:17" ht="15.75">
      <c r="A108" s="5"/>
      <c r="B108" s="116"/>
      <c r="C108" s="6"/>
      <c r="D108" s="5"/>
      <c r="E108" s="5"/>
      <c r="F108" s="5"/>
      <c r="G108" s="117"/>
    </row>
    <row r="109" spans="1:17" ht="15.75">
      <c r="A109" s="5"/>
      <c r="B109" s="116" t="s">
        <v>633</v>
      </c>
      <c r="C109" s="6"/>
      <c r="D109" s="5"/>
      <c r="E109" s="5"/>
      <c r="F109" s="5"/>
      <c r="G109" s="117"/>
    </row>
    <row r="110" spans="1:17" ht="15.75">
      <c r="A110" s="19" t="s">
        <v>227</v>
      </c>
      <c r="B110" s="19" t="s">
        <v>647</v>
      </c>
      <c r="C110" s="18">
        <v>90</v>
      </c>
      <c r="D110" s="19">
        <v>8</v>
      </c>
      <c r="E110" s="19">
        <v>5.9</v>
      </c>
      <c r="F110" s="19">
        <v>9.9</v>
      </c>
      <c r="G110" s="20">
        <v>143</v>
      </c>
    </row>
    <row r="111" spans="1:17" ht="15.75">
      <c r="A111" s="8" t="s">
        <v>501</v>
      </c>
      <c r="B111" s="8" t="s">
        <v>616</v>
      </c>
      <c r="C111" s="9">
        <v>30</v>
      </c>
      <c r="D111" s="8">
        <v>0.3</v>
      </c>
      <c r="E111" s="8">
        <v>1.51</v>
      </c>
      <c r="F111" s="8">
        <v>1.84</v>
      </c>
      <c r="G111" s="5">
        <v>22</v>
      </c>
      <c r="H111" s="119"/>
    </row>
    <row r="112" spans="1:17" ht="15.75">
      <c r="A112" s="8" t="s">
        <v>136</v>
      </c>
      <c r="B112" s="8" t="s">
        <v>137</v>
      </c>
      <c r="C112" s="9">
        <v>180</v>
      </c>
      <c r="D112" s="8">
        <v>6.12</v>
      </c>
      <c r="E112" s="8">
        <v>10.98</v>
      </c>
      <c r="F112" s="8">
        <v>41.04</v>
      </c>
      <c r="G112" s="5">
        <v>294</v>
      </c>
    </row>
    <row r="113" spans="1:17" ht="15.75">
      <c r="A113" s="8" t="s">
        <v>24</v>
      </c>
      <c r="B113" s="8" t="s">
        <v>25</v>
      </c>
      <c r="C113" s="9" t="s">
        <v>26</v>
      </c>
      <c r="D113" s="8">
        <v>0.26</v>
      </c>
      <c r="E113" s="8">
        <v>0.05</v>
      </c>
      <c r="F113" s="8">
        <v>15.22</v>
      </c>
      <c r="G113" s="5">
        <v>59</v>
      </c>
    </row>
    <row r="114" spans="1:17" ht="15.75">
      <c r="A114" s="10" t="s">
        <v>64</v>
      </c>
      <c r="B114" s="10" t="s">
        <v>67</v>
      </c>
      <c r="C114" s="52">
        <v>30</v>
      </c>
      <c r="D114" s="10">
        <v>1.98</v>
      </c>
      <c r="E114" s="10">
        <v>0.33</v>
      </c>
      <c r="F114" s="10">
        <v>12.3</v>
      </c>
      <c r="G114" s="53">
        <v>62</v>
      </c>
      <c r="H114" s="138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1:17" ht="15.75">
      <c r="A115" s="8" t="s">
        <v>454</v>
      </c>
      <c r="B115" s="8" t="s">
        <v>457</v>
      </c>
      <c r="C115" s="9">
        <v>149</v>
      </c>
      <c r="D115" s="8">
        <v>1.35</v>
      </c>
      <c r="E115" s="8">
        <v>0.3</v>
      </c>
      <c r="F115" s="8">
        <v>12.15</v>
      </c>
      <c r="G115" s="5">
        <v>64</v>
      </c>
    </row>
    <row r="116" spans="1:17" ht="15.75">
      <c r="A116" s="5"/>
      <c r="B116" s="116" t="s">
        <v>620</v>
      </c>
      <c r="C116" s="6">
        <v>691</v>
      </c>
      <c r="D116" s="5">
        <f>SUM(D110:D115)</f>
        <v>18.010000000000002</v>
      </c>
      <c r="E116" s="5">
        <f>SUM(E110:E115)</f>
        <v>19.07</v>
      </c>
      <c r="F116" s="5">
        <f>SUM(F110:F115)</f>
        <v>92.45</v>
      </c>
      <c r="G116" s="5">
        <f>SUM(G110:G115)</f>
        <v>644</v>
      </c>
    </row>
    <row r="118" spans="1:17">
      <c r="A118" s="49"/>
      <c r="B118" s="49"/>
      <c r="C118" s="725"/>
      <c r="D118" s="49"/>
      <c r="E118" s="49"/>
      <c r="F118" s="49"/>
      <c r="G118" s="109"/>
    </row>
    <row r="119" spans="1:17">
      <c r="A119" s="49"/>
      <c r="C119" s="725"/>
      <c r="D119" s="49"/>
      <c r="E119" s="49"/>
      <c r="F119" s="49"/>
      <c r="G119" s="109"/>
    </row>
    <row r="120" spans="1:17">
      <c r="A120" s="49"/>
      <c r="B120" s="49"/>
      <c r="C120" s="139"/>
      <c r="D120" s="49"/>
      <c r="E120" s="49"/>
      <c r="F120" s="49"/>
      <c r="G120" s="109"/>
    </row>
    <row r="121" spans="1:17">
      <c r="A121" s="49"/>
      <c r="B121" s="49"/>
      <c r="C121" s="139"/>
      <c r="D121" s="49"/>
      <c r="E121" s="49"/>
      <c r="F121" s="49"/>
      <c r="G121" s="109"/>
    </row>
    <row r="122" spans="1:17">
      <c r="A122" s="49"/>
      <c r="B122" s="49"/>
      <c r="C122" s="139"/>
      <c r="D122" s="49"/>
      <c r="E122" s="49"/>
      <c r="F122" s="49"/>
      <c r="G122" s="50"/>
    </row>
    <row r="123" spans="1:17">
      <c r="A123" s="49"/>
      <c r="B123" s="49"/>
      <c r="C123" s="139"/>
      <c r="D123" s="49"/>
      <c r="E123" s="49"/>
      <c r="F123" s="49"/>
      <c r="G123" s="109"/>
    </row>
    <row r="124" spans="1:17">
      <c r="A124" s="49"/>
      <c r="B124" s="109"/>
      <c r="C124" s="108"/>
      <c r="D124" s="109"/>
      <c r="E124" s="109"/>
      <c r="F124" s="109"/>
      <c r="G124" s="109"/>
    </row>
  </sheetData>
  <mergeCells count="3">
    <mergeCell ref="B3:F3"/>
    <mergeCell ref="C58:C59"/>
    <mergeCell ref="C118:C119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tabSelected="1" topLeftCell="A13" zoomScaleNormal="100" workbookViewId="0">
      <selection activeCell="A32" sqref="A32:C35"/>
    </sheetView>
  </sheetViews>
  <sheetFormatPr defaultRowHeight="15"/>
  <cols>
    <col min="1" max="1" width="11.28515625" customWidth="1"/>
    <col min="2" max="2" width="33.28515625" customWidth="1"/>
    <col min="7" max="7" width="9.7109375" customWidth="1"/>
    <col min="8" max="8" width="0" hidden="1" customWidth="1"/>
    <col min="9" max="9" width="0" style="497" hidden="1" customWidth="1"/>
    <col min="10" max="13" width="0" hidden="1" customWidth="1"/>
  </cols>
  <sheetData>
    <row r="1" spans="1:7">
      <c r="A1" s="816" t="s">
        <v>661</v>
      </c>
      <c r="B1" s="816"/>
      <c r="C1" s="816"/>
      <c r="D1" s="816"/>
      <c r="E1" s="816"/>
      <c r="F1" s="816"/>
      <c r="G1" s="816"/>
    </row>
    <row r="2" spans="1:7">
      <c r="A2" s="816" t="s">
        <v>1187</v>
      </c>
      <c r="B2" s="816"/>
      <c r="C2" s="816"/>
      <c r="D2" s="816"/>
      <c r="E2" s="816"/>
      <c r="F2" s="816"/>
      <c r="G2" s="816"/>
    </row>
    <row r="3" spans="1:7">
      <c r="A3" s="816" t="s">
        <v>1163</v>
      </c>
      <c r="B3" s="816"/>
      <c r="C3" s="816"/>
      <c r="D3" s="816"/>
      <c r="E3" s="816"/>
      <c r="F3" s="816"/>
      <c r="G3" s="816"/>
    </row>
    <row r="4" spans="1:7">
      <c r="A4" s="49"/>
      <c r="B4" s="109"/>
      <c r="C4" s="148"/>
      <c r="D4" s="149"/>
      <c r="E4" s="150"/>
      <c r="F4" s="150"/>
      <c r="G4" s="50"/>
    </row>
    <row r="5" spans="1:7" ht="29.25">
      <c r="A5" s="818" t="s">
        <v>0</v>
      </c>
      <c r="B5" s="818" t="s">
        <v>1</v>
      </c>
      <c r="C5" s="820" t="s">
        <v>1150</v>
      </c>
      <c r="D5" s="817" t="s">
        <v>3</v>
      </c>
      <c r="E5" s="817"/>
      <c r="F5" s="817"/>
      <c r="G5" s="687" t="s">
        <v>1151</v>
      </c>
    </row>
    <row r="6" spans="1:7">
      <c r="A6" s="819"/>
      <c r="B6" s="819"/>
      <c r="C6" s="821"/>
      <c r="D6" s="156" t="s">
        <v>7</v>
      </c>
      <c r="E6" s="156" t="s">
        <v>8</v>
      </c>
      <c r="F6" s="156" t="s">
        <v>9</v>
      </c>
      <c r="G6" s="157" t="s">
        <v>614</v>
      </c>
    </row>
    <row r="7" spans="1:7">
      <c r="A7" s="98"/>
      <c r="B7" s="155" t="s">
        <v>613</v>
      </c>
      <c r="C7" s="156"/>
      <c r="D7" s="156"/>
      <c r="E7" s="156"/>
      <c r="F7" s="156"/>
      <c r="G7" s="157"/>
    </row>
    <row r="8" spans="1:7">
      <c r="A8" s="156"/>
      <c r="B8" s="155" t="s">
        <v>615</v>
      </c>
      <c r="C8" s="156"/>
      <c r="D8" s="156"/>
      <c r="E8" s="156"/>
      <c r="F8" s="156"/>
      <c r="G8" s="157"/>
    </row>
    <row r="9" spans="1:7" ht="30">
      <c r="A9" s="202" t="s">
        <v>170</v>
      </c>
      <c r="B9" s="205" t="s">
        <v>1184</v>
      </c>
      <c r="C9" s="175" t="s">
        <v>159</v>
      </c>
      <c r="D9" s="691">
        <v>6.15</v>
      </c>
      <c r="E9" s="691">
        <v>6.39</v>
      </c>
      <c r="F9" s="691">
        <v>42.75</v>
      </c>
      <c r="G9" s="242">
        <v>242</v>
      </c>
    </row>
    <row r="10" spans="1:7">
      <c r="A10" s="42" t="s">
        <v>18</v>
      </c>
      <c r="B10" s="42" t="s">
        <v>31</v>
      </c>
      <c r="C10" s="43">
        <v>200</v>
      </c>
      <c r="D10" s="692">
        <v>0.2</v>
      </c>
      <c r="E10" s="692">
        <v>0.05</v>
      </c>
      <c r="F10" s="692">
        <v>12.1</v>
      </c>
      <c r="G10" s="98">
        <v>46</v>
      </c>
    </row>
    <row r="11" spans="1:7">
      <c r="A11" s="42" t="s">
        <v>64</v>
      </c>
      <c r="B11" s="42" t="s">
        <v>70</v>
      </c>
      <c r="C11" s="43">
        <v>25</v>
      </c>
      <c r="D11" s="692">
        <v>1.88</v>
      </c>
      <c r="E11" s="692">
        <v>0.74</v>
      </c>
      <c r="F11" s="692">
        <v>12.83</v>
      </c>
      <c r="G11" s="158">
        <v>66</v>
      </c>
    </row>
    <row r="12" spans="1:7">
      <c r="A12" s="42" t="s">
        <v>69</v>
      </c>
      <c r="B12" s="42" t="s">
        <v>650</v>
      </c>
      <c r="C12" s="43">
        <v>200</v>
      </c>
      <c r="D12" s="692">
        <v>5.6</v>
      </c>
      <c r="E12" s="692">
        <v>6.4</v>
      </c>
      <c r="F12" s="692">
        <v>19.399999999999999</v>
      </c>
      <c r="G12" s="100">
        <v>158</v>
      </c>
    </row>
    <row r="13" spans="1:7">
      <c r="A13" s="45"/>
      <c r="B13" s="159" t="s">
        <v>632</v>
      </c>
      <c r="C13" s="160">
        <v>630</v>
      </c>
      <c r="D13" s="693">
        <f>SUM(D9:D12)</f>
        <v>13.83</v>
      </c>
      <c r="E13" s="693">
        <f>SUM(E9:E12)</f>
        <v>13.58</v>
      </c>
      <c r="F13" s="693">
        <f>SUM(F9:F12)</f>
        <v>87.080000000000013</v>
      </c>
      <c r="G13" s="161">
        <f>SUM(G9:G12)</f>
        <v>512</v>
      </c>
    </row>
    <row r="14" spans="1:7">
      <c r="A14" s="45"/>
      <c r="B14" s="159"/>
      <c r="C14" s="160"/>
      <c r="D14" s="693"/>
      <c r="E14" s="693"/>
      <c r="F14" s="693"/>
      <c r="G14" s="161"/>
    </row>
    <row r="15" spans="1:7">
      <c r="A15" s="156"/>
      <c r="B15" s="163" t="s">
        <v>621</v>
      </c>
      <c r="C15" s="156"/>
      <c r="D15" s="694"/>
      <c r="E15" s="694"/>
      <c r="F15" s="694"/>
      <c r="G15" s="157"/>
    </row>
    <row r="16" spans="1:7" ht="16.5" customHeight="1">
      <c r="A16" s="178" t="s">
        <v>308</v>
      </c>
      <c r="B16" s="453" t="s">
        <v>309</v>
      </c>
      <c r="C16" s="661">
        <v>90</v>
      </c>
      <c r="D16" s="698">
        <v>9.11</v>
      </c>
      <c r="E16" s="698">
        <v>23.54</v>
      </c>
      <c r="F16" s="698">
        <v>3.23</v>
      </c>
      <c r="G16" s="45">
        <v>261</v>
      </c>
    </row>
    <row r="17" spans="1:13">
      <c r="A17" s="42" t="s">
        <v>131</v>
      </c>
      <c r="B17" s="42" t="s">
        <v>132</v>
      </c>
      <c r="C17" s="43">
        <v>150</v>
      </c>
      <c r="D17" s="692">
        <v>3.6</v>
      </c>
      <c r="E17" s="692">
        <v>6</v>
      </c>
      <c r="F17" s="692">
        <v>37</v>
      </c>
      <c r="G17" s="98">
        <v>221</v>
      </c>
    </row>
    <row r="18" spans="1:13">
      <c r="A18" s="42" t="s">
        <v>32</v>
      </c>
      <c r="B18" s="42" t="s">
        <v>36</v>
      </c>
      <c r="C18" s="43">
        <v>200</v>
      </c>
      <c r="D18" s="692">
        <v>0.1</v>
      </c>
      <c r="E18" s="692">
        <v>0</v>
      </c>
      <c r="F18" s="692">
        <v>24.2</v>
      </c>
      <c r="G18" s="98">
        <v>93</v>
      </c>
    </row>
    <row r="19" spans="1:13">
      <c r="A19" s="42" t="s">
        <v>64</v>
      </c>
      <c r="B19" s="177" t="s">
        <v>618</v>
      </c>
      <c r="C19" s="43">
        <v>39</v>
      </c>
      <c r="D19" s="692">
        <v>3.81</v>
      </c>
      <c r="E19" s="692">
        <v>0.66</v>
      </c>
      <c r="F19" s="692">
        <v>23.98</v>
      </c>
      <c r="G19" s="158">
        <v>80</v>
      </c>
    </row>
    <row r="20" spans="1:13" s="37" customFormat="1" ht="17.25" customHeight="1">
      <c r="A20" s="42" t="s">
        <v>64</v>
      </c>
      <c r="B20" s="97" t="s">
        <v>544</v>
      </c>
      <c r="C20" s="43">
        <v>28</v>
      </c>
      <c r="D20" s="698">
        <v>1.62</v>
      </c>
      <c r="E20" s="698">
        <v>0.78</v>
      </c>
      <c r="F20" s="698">
        <v>21.48</v>
      </c>
      <c r="G20" s="98">
        <v>98</v>
      </c>
      <c r="H20" s="690">
        <v>5.8</v>
      </c>
      <c r="I20" s="497">
        <v>2.8</v>
      </c>
      <c r="J20" s="167">
        <v>76.7</v>
      </c>
      <c r="K20" s="167">
        <v>351</v>
      </c>
      <c r="L20"/>
      <c r="M20" s="37" t="s">
        <v>1153</v>
      </c>
    </row>
    <row r="21" spans="1:13">
      <c r="A21" s="42"/>
      <c r="B21" s="155" t="s">
        <v>620</v>
      </c>
      <c r="C21" s="156">
        <f>SUM(C16:C20)</f>
        <v>507</v>
      </c>
      <c r="D21" s="696">
        <f t="shared" ref="D21:G21" si="0">SUM(D16:D20)</f>
        <v>18.239999999999998</v>
      </c>
      <c r="E21" s="696">
        <f t="shared" si="0"/>
        <v>30.98</v>
      </c>
      <c r="F21" s="696">
        <f t="shared" si="0"/>
        <v>109.89</v>
      </c>
      <c r="G21" s="158">
        <f t="shared" si="0"/>
        <v>753</v>
      </c>
    </row>
    <row r="22" spans="1:13">
      <c r="A22" s="42"/>
      <c r="B22" s="155"/>
      <c r="C22" s="156"/>
      <c r="D22" s="697"/>
      <c r="E22" s="697"/>
      <c r="F22" s="697"/>
      <c r="G22" s="98"/>
    </row>
    <row r="23" spans="1:13">
      <c r="A23" s="156"/>
      <c r="B23" s="163" t="s">
        <v>623</v>
      </c>
      <c r="C23" s="156"/>
      <c r="D23" s="694"/>
      <c r="E23" s="694"/>
      <c r="F23" s="694"/>
      <c r="G23" s="157"/>
    </row>
    <row r="24" spans="1:13" ht="20.25" customHeight="1">
      <c r="A24" s="202" t="s">
        <v>18</v>
      </c>
      <c r="B24" s="708" t="s">
        <v>209</v>
      </c>
      <c r="C24" s="709">
        <v>90</v>
      </c>
      <c r="D24" s="703">
        <v>9.8000000000000007</v>
      </c>
      <c r="E24" s="703">
        <v>7.91</v>
      </c>
      <c r="F24" s="703">
        <v>9.82</v>
      </c>
      <c r="G24" s="700">
        <v>147</v>
      </c>
    </row>
    <row r="25" spans="1:13">
      <c r="A25" s="42" t="s">
        <v>126</v>
      </c>
      <c r="B25" s="42" t="s">
        <v>169</v>
      </c>
      <c r="C25" s="43">
        <v>150</v>
      </c>
      <c r="D25" s="692">
        <v>4.0999999999999996</v>
      </c>
      <c r="E25" s="692">
        <v>10.8</v>
      </c>
      <c r="F25" s="692">
        <v>39.840000000000003</v>
      </c>
      <c r="G25" s="98">
        <v>232</v>
      </c>
    </row>
    <row r="26" spans="1:13">
      <c r="A26" s="42" t="s">
        <v>18</v>
      </c>
      <c r="B26" s="42" t="s">
        <v>19</v>
      </c>
      <c r="C26" s="43" t="s">
        <v>20</v>
      </c>
      <c r="D26" s="692">
        <v>0.24</v>
      </c>
      <c r="E26" s="692">
        <v>0.05</v>
      </c>
      <c r="F26" s="692">
        <v>16</v>
      </c>
      <c r="G26" s="98">
        <v>62</v>
      </c>
    </row>
    <row r="27" spans="1:13">
      <c r="A27" s="42" t="s">
        <v>64</v>
      </c>
      <c r="B27" s="42" t="s">
        <v>67</v>
      </c>
      <c r="C27" s="43">
        <v>44</v>
      </c>
      <c r="D27" s="692">
        <v>2.9</v>
      </c>
      <c r="E27" s="692">
        <v>0.5</v>
      </c>
      <c r="F27" s="692">
        <v>18.190000000000001</v>
      </c>
      <c r="G27" s="98">
        <v>91</v>
      </c>
    </row>
    <row r="28" spans="1:13" ht="18.75" customHeight="1">
      <c r="A28" s="42" t="s">
        <v>64</v>
      </c>
      <c r="B28" s="97" t="s">
        <v>1152</v>
      </c>
      <c r="C28" s="43">
        <v>10</v>
      </c>
      <c r="D28" s="692">
        <v>0.84</v>
      </c>
      <c r="E28" s="692">
        <v>0.86</v>
      </c>
      <c r="F28" s="692">
        <v>6.9</v>
      </c>
      <c r="G28" s="100">
        <v>39</v>
      </c>
    </row>
    <row r="29" spans="1:13">
      <c r="A29" s="42"/>
      <c r="B29" s="155" t="s">
        <v>620</v>
      </c>
      <c r="C29" s="156">
        <v>504</v>
      </c>
      <c r="D29" s="696">
        <f t="shared" ref="D29:G29" si="1">SUM(D24:D28)</f>
        <v>17.88</v>
      </c>
      <c r="E29" s="696">
        <f>SUM(E24:E28)</f>
        <v>20.12</v>
      </c>
      <c r="F29" s="696">
        <f t="shared" si="1"/>
        <v>90.75</v>
      </c>
      <c r="G29" s="158">
        <f t="shared" si="1"/>
        <v>571</v>
      </c>
    </row>
    <row r="30" spans="1:13">
      <c r="A30" s="42"/>
      <c r="B30" s="155"/>
      <c r="C30" s="156"/>
      <c r="D30" s="697"/>
      <c r="E30" s="697"/>
      <c r="F30" s="697"/>
      <c r="G30" s="100"/>
    </row>
    <row r="31" spans="1:13">
      <c r="A31" s="42"/>
      <c r="B31" s="155" t="s">
        <v>627</v>
      </c>
      <c r="C31" s="156"/>
      <c r="D31" s="697"/>
      <c r="E31" s="697"/>
      <c r="F31" s="697"/>
      <c r="G31" s="100"/>
    </row>
    <row r="32" spans="1:13" ht="18" customHeight="1">
      <c r="A32" s="42" t="s">
        <v>538</v>
      </c>
      <c r="B32" s="481" t="s">
        <v>1135</v>
      </c>
      <c r="C32" s="709">
        <v>150</v>
      </c>
      <c r="D32" s="710">
        <v>10.63</v>
      </c>
      <c r="E32" s="710">
        <v>11</v>
      </c>
      <c r="F32" s="710">
        <v>31.05</v>
      </c>
      <c r="G32" s="657">
        <v>258</v>
      </c>
    </row>
    <row r="33" spans="1:7">
      <c r="A33" s="42" t="s">
        <v>513</v>
      </c>
      <c r="B33" s="42" t="s">
        <v>514</v>
      </c>
      <c r="C33" s="43">
        <v>30</v>
      </c>
      <c r="D33" s="692">
        <v>1.38</v>
      </c>
      <c r="E33" s="692">
        <v>2.79</v>
      </c>
      <c r="F33" s="692">
        <v>14.1</v>
      </c>
      <c r="G33" s="98">
        <v>83</v>
      </c>
    </row>
    <row r="34" spans="1:7">
      <c r="A34" s="42" t="s">
        <v>18</v>
      </c>
      <c r="B34" s="42" t="s">
        <v>56</v>
      </c>
      <c r="C34" s="43">
        <v>200</v>
      </c>
      <c r="D34" s="692">
        <v>1.5</v>
      </c>
      <c r="E34" s="692">
        <v>0.96</v>
      </c>
      <c r="F34" s="692">
        <v>20.28</v>
      </c>
      <c r="G34" s="98">
        <v>91</v>
      </c>
    </row>
    <row r="35" spans="1:7">
      <c r="A35" s="42" t="s">
        <v>454</v>
      </c>
      <c r="B35" s="42" t="s">
        <v>1154</v>
      </c>
      <c r="C35" s="43">
        <v>120</v>
      </c>
      <c r="D35" s="692">
        <v>0.46</v>
      </c>
      <c r="E35" s="692">
        <v>0.46</v>
      </c>
      <c r="F35" s="692">
        <v>11.27</v>
      </c>
      <c r="G35" s="98">
        <v>54</v>
      </c>
    </row>
    <row r="36" spans="1:7">
      <c r="A36" s="42"/>
      <c r="B36" s="155" t="s">
        <v>620</v>
      </c>
      <c r="C36" s="156">
        <f>SUM(C32:C35)</f>
        <v>500</v>
      </c>
      <c r="D36" s="696">
        <f t="shared" ref="D36:F36" si="2">SUM(D32:D35)</f>
        <v>13.970000000000002</v>
      </c>
      <c r="E36" s="696">
        <f t="shared" si="2"/>
        <v>15.21</v>
      </c>
      <c r="F36" s="696">
        <f t="shared" si="2"/>
        <v>76.7</v>
      </c>
      <c r="G36" s="100">
        <f>SUM(G32:G35)</f>
        <v>486</v>
      </c>
    </row>
    <row r="37" spans="1:7">
      <c r="A37" s="42"/>
      <c r="B37" s="155"/>
      <c r="C37" s="156"/>
      <c r="D37" s="697"/>
      <c r="E37" s="697"/>
      <c r="F37" s="697"/>
      <c r="G37" s="100"/>
    </row>
    <row r="38" spans="1:7">
      <c r="A38" s="42"/>
      <c r="B38" s="155" t="s">
        <v>629</v>
      </c>
      <c r="C38" s="43"/>
      <c r="D38" s="692"/>
      <c r="E38" s="692"/>
      <c r="F38" s="692"/>
      <c r="G38" s="177"/>
    </row>
    <row r="39" spans="1:7">
      <c r="A39" s="202" t="s">
        <v>246</v>
      </c>
      <c r="B39" s="97" t="s">
        <v>247</v>
      </c>
      <c r="C39" s="175">
        <v>90</v>
      </c>
      <c r="D39" s="695">
        <v>11.35</v>
      </c>
      <c r="E39" s="695">
        <v>11.78</v>
      </c>
      <c r="F39" s="695">
        <v>14.36</v>
      </c>
      <c r="G39" s="151">
        <v>205</v>
      </c>
    </row>
    <row r="40" spans="1:7">
      <c r="A40" s="42" t="s">
        <v>501</v>
      </c>
      <c r="B40" s="42" t="s">
        <v>502</v>
      </c>
      <c r="C40" s="43">
        <v>40</v>
      </c>
      <c r="D40" s="692">
        <v>0.4</v>
      </c>
      <c r="E40" s="692">
        <v>2.02</v>
      </c>
      <c r="F40" s="692">
        <v>2.48</v>
      </c>
      <c r="G40" s="98">
        <v>30</v>
      </c>
    </row>
    <row r="41" spans="1:7">
      <c r="A41" s="42" t="s">
        <v>136</v>
      </c>
      <c r="B41" s="42" t="s">
        <v>137</v>
      </c>
      <c r="C41" s="43">
        <v>150</v>
      </c>
      <c r="D41" s="692">
        <v>5.0999999999999996</v>
      </c>
      <c r="E41" s="692">
        <v>9.15</v>
      </c>
      <c r="F41" s="692">
        <v>34.200000000000003</v>
      </c>
      <c r="G41" s="98">
        <v>245</v>
      </c>
    </row>
    <row r="42" spans="1:7">
      <c r="A42" s="42" t="s">
        <v>24</v>
      </c>
      <c r="B42" s="42" t="s">
        <v>25</v>
      </c>
      <c r="C42" s="43" t="s">
        <v>26</v>
      </c>
      <c r="D42" s="692">
        <v>0.26</v>
      </c>
      <c r="E42" s="692">
        <v>0.05</v>
      </c>
      <c r="F42" s="692">
        <v>15.22</v>
      </c>
      <c r="G42" s="98">
        <v>59</v>
      </c>
    </row>
    <row r="43" spans="1:7">
      <c r="A43" s="42" t="s">
        <v>64</v>
      </c>
      <c r="B43" s="42" t="s">
        <v>67</v>
      </c>
      <c r="C43" s="43">
        <v>31</v>
      </c>
      <c r="D43" s="692">
        <v>1.98</v>
      </c>
      <c r="E43" s="692">
        <v>0.33</v>
      </c>
      <c r="F43" s="692">
        <v>12.3</v>
      </c>
      <c r="G43" s="100">
        <v>62</v>
      </c>
    </row>
    <row r="44" spans="1:7">
      <c r="A44" s="98"/>
      <c r="B44" s="155" t="s">
        <v>620</v>
      </c>
      <c r="C44" s="156">
        <v>517</v>
      </c>
      <c r="D44" s="697">
        <f>SUM(D39:D43)</f>
        <v>19.090000000000003</v>
      </c>
      <c r="E44" s="697">
        <f>SUM(E39:E43)</f>
        <v>23.33</v>
      </c>
      <c r="F44" s="697">
        <f>SUM(F39:F43)</f>
        <v>78.56</v>
      </c>
      <c r="G44" s="98">
        <f>SUM(G39:G43)</f>
        <v>601</v>
      </c>
    </row>
    <row r="45" spans="1:7">
      <c r="A45" s="811"/>
      <c r="B45" s="812"/>
      <c r="C45" s="812"/>
      <c r="D45" s="812"/>
      <c r="E45" s="812"/>
      <c r="F45" s="812"/>
      <c r="G45" s="813"/>
    </row>
    <row r="46" spans="1:7">
      <c r="A46" s="156"/>
      <c r="B46" s="155" t="s">
        <v>637</v>
      </c>
      <c r="C46" s="156"/>
      <c r="D46" s="156"/>
      <c r="E46" s="156"/>
      <c r="F46" s="156"/>
      <c r="G46" s="157"/>
    </row>
    <row r="47" spans="1:7">
      <c r="A47" s="170"/>
      <c r="B47" s="180" t="s">
        <v>615</v>
      </c>
      <c r="C47" s="181"/>
      <c r="D47" s="170"/>
      <c r="E47" s="170"/>
      <c r="F47" s="170"/>
      <c r="G47" s="182"/>
    </row>
    <row r="48" spans="1:7">
      <c r="A48" s="42" t="s">
        <v>138</v>
      </c>
      <c r="B48" s="42" t="s">
        <v>139</v>
      </c>
      <c r="C48" s="814" t="s">
        <v>1155</v>
      </c>
      <c r="D48" s="692">
        <v>8.58</v>
      </c>
      <c r="E48" s="692">
        <v>13.58</v>
      </c>
      <c r="F48" s="692">
        <v>34.200000000000003</v>
      </c>
      <c r="G48" s="98">
        <v>299</v>
      </c>
    </row>
    <row r="49" spans="1:8">
      <c r="A49" s="202" t="s">
        <v>1136</v>
      </c>
      <c r="B49" s="205" t="s">
        <v>1078</v>
      </c>
      <c r="C49" s="815"/>
      <c r="D49" s="692">
        <v>0.3</v>
      </c>
      <c r="E49" s="692">
        <v>0.05</v>
      </c>
      <c r="F49" s="692">
        <v>0.73</v>
      </c>
      <c r="G49" s="98">
        <v>6</v>
      </c>
    </row>
    <row r="50" spans="1:8">
      <c r="A50" s="42" t="s">
        <v>21</v>
      </c>
      <c r="B50" s="42" t="s">
        <v>22</v>
      </c>
      <c r="C50" s="43" t="s">
        <v>23</v>
      </c>
      <c r="D50" s="692">
        <v>0.2</v>
      </c>
      <c r="E50" s="692">
        <v>0.05</v>
      </c>
      <c r="F50" s="692">
        <v>15.01</v>
      </c>
      <c r="G50" s="98">
        <v>57</v>
      </c>
    </row>
    <row r="51" spans="1:8">
      <c r="A51" s="42" t="s">
        <v>64</v>
      </c>
      <c r="B51" s="42" t="s">
        <v>70</v>
      </c>
      <c r="C51" s="43">
        <v>20</v>
      </c>
      <c r="D51" s="692">
        <v>1.5</v>
      </c>
      <c r="E51" s="692">
        <v>0.59</v>
      </c>
      <c r="F51" s="692">
        <v>10.27</v>
      </c>
      <c r="G51" s="158">
        <v>53</v>
      </c>
    </row>
    <row r="52" spans="1:8">
      <c r="A52" s="42" t="s">
        <v>69</v>
      </c>
      <c r="B52" s="42" t="s">
        <v>650</v>
      </c>
      <c r="C52" s="43">
        <v>200</v>
      </c>
      <c r="D52" s="692">
        <v>5.6</v>
      </c>
      <c r="E52" s="692">
        <v>6.4</v>
      </c>
      <c r="F52" s="692">
        <v>19.399999999999999</v>
      </c>
      <c r="G52" s="100">
        <v>158</v>
      </c>
    </row>
    <row r="53" spans="1:8">
      <c r="A53" s="42"/>
      <c r="B53" s="155" t="s">
        <v>620</v>
      </c>
      <c r="C53" s="156">
        <v>595</v>
      </c>
      <c r="D53" s="697">
        <f>SUM(D48:D52)</f>
        <v>16.18</v>
      </c>
      <c r="E53" s="697">
        <f>SUM(E48:E52)</f>
        <v>20.67</v>
      </c>
      <c r="F53" s="697">
        <f>SUM(F48:F52)</f>
        <v>79.609999999999985</v>
      </c>
      <c r="G53" s="98">
        <f>SUM(G48:G52)</f>
        <v>573</v>
      </c>
    </row>
    <row r="54" spans="1:8">
      <c r="A54" s="42"/>
      <c r="B54" s="155"/>
      <c r="C54" s="156"/>
      <c r="D54" s="697"/>
      <c r="E54" s="697"/>
      <c r="F54" s="697"/>
      <c r="G54" s="100"/>
    </row>
    <row r="55" spans="1:8">
      <c r="A55" s="42"/>
      <c r="B55" s="155" t="s">
        <v>621</v>
      </c>
      <c r="C55" s="43"/>
      <c r="D55" s="692"/>
      <c r="E55" s="692"/>
      <c r="F55" s="692"/>
      <c r="G55" s="177"/>
    </row>
    <row r="56" spans="1:8">
      <c r="A56" s="42" t="s">
        <v>359</v>
      </c>
      <c r="B56" s="42" t="s">
        <v>630</v>
      </c>
      <c r="C56" s="814" t="s">
        <v>1156</v>
      </c>
      <c r="D56" s="692">
        <v>14.28</v>
      </c>
      <c r="E56" s="692">
        <v>20.329999999999998</v>
      </c>
      <c r="F56" s="692">
        <v>14.59</v>
      </c>
      <c r="G56" s="98">
        <v>322</v>
      </c>
    </row>
    <row r="57" spans="1:8">
      <c r="A57" s="42" t="s">
        <v>501</v>
      </c>
      <c r="B57" s="42" t="s">
        <v>616</v>
      </c>
      <c r="C57" s="815"/>
      <c r="D57" s="692">
        <v>0.3</v>
      </c>
      <c r="E57" s="692">
        <v>1.51</v>
      </c>
      <c r="F57" s="692">
        <v>1.84</v>
      </c>
      <c r="G57" s="657">
        <v>22</v>
      </c>
    </row>
    <row r="58" spans="1:8">
      <c r="A58" s="42" t="s">
        <v>131</v>
      </c>
      <c r="B58" s="42" t="s">
        <v>132</v>
      </c>
      <c r="C58" s="43">
        <v>150</v>
      </c>
      <c r="D58" s="692">
        <v>3.6</v>
      </c>
      <c r="E58" s="692">
        <v>6</v>
      </c>
      <c r="F58" s="692">
        <v>37</v>
      </c>
      <c r="G58" s="98">
        <v>221</v>
      </c>
    </row>
    <row r="59" spans="1:8">
      <c r="A59" s="42" t="s">
        <v>21</v>
      </c>
      <c r="B59" s="42" t="s">
        <v>22</v>
      </c>
      <c r="C59" s="43" t="s">
        <v>23</v>
      </c>
      <c r="D59" s="692">
        <v>0.2</v>
      </c>
      <c r="E59" s="692">
        <v>0.05</v>
      </c>
      <c r="F59" s="692">
        <v>15.01</v>
      </c>
      <c r="G59" s="98">
        <v>57</v>
      </c>
    </row>
    <row r="60" spans="1:8">
      <c r="A60" s="42" t="s">
        <v>64</v>
      </c>
      <c r="B60" s="42" t="s">
        <v>70</v>
      </c>
      <c r="C60" s="43">
        <v>26</v>
      </c>
      <c r="D60" s="692">
        <v>1.95</v>
      </c>
      <c r="E60" s="692">
        <v>0.77</v>
      </c>
      <c r="F60" s="692">
        <v>13.35</v>
      </c>
      <c r="G60" s="158">
        <v>68</v>
      </c>
    </row>
    <row r="61" spans="1:8" ht="15.75" customHeight="1">
      <c r="A61" s="42" t="s">
        <v>64</v>
      </c>
      <c r="B61" s="97" t="s">
        <v>1152</v>
      </c>
      <c r="C61" s="43">
        <v>20</v>
      </c>
      <c r="D61" s="692">
        <v>1.68</v>
      </c>
      <c r="E61" s="692">
        <v>1.72</v>
      </c>
      <c r="F61" s="692">
        <v>13.8</v>
      </c>
      <c r="G61" s="100">
        <v>78</v>
      </c>
      <c r="H61" s="237"/>
    </row>
    <row r="62" spans="1:8">
      <c r="A62" s="98"/>
      <c r="B62" s="155" t="s">
        <v>639</v>
      </c>
      <c r="C62" s="156">
        <v>516</v>
      </c>
      <c r="D62" s="697">
        <f>SUM(D56:D61)</f>
        <v>22.009999999999998</v>
      </c>
      <c r="E62" s="697">
        <f>SUM(E56:E61)</f>
        <v>30.38</v>
      </c>
      <c r="F62" s="697">
        <f>SUM(F56:F61)</f>
        <v>95.589999999999989</v>
      </c>
      <c r="G62" s="98">
        <f>SUM(G56:G61)</f>
        <v>768</v>
      </c>
    </row>
    <row r="63" spans="1:8">
      <c r="A63" s="183"/>
      <c r="B63" s="184"/>
      <c r="C63" s="185"/>
      <c r="D63" s="702"/>
      <c r="E63" s="702"/>
      <c r="F63" s="702"/>
      <c r="G63" s="100"/>
    </row>
    <row r="64" spans="1:8">
      <c r="A64" s="183"/>
      <c r="B64" s="155" t="s">
        <v>653</v>
      </c>
      <c r="C64" s="185"/>
      <c r="D64" s="702"/>
      <c r="E64" s="702"/>
      <c r="F64" s="702"/>
      <c r="G64" s="100"/>
    </row>
    <row r="65" spans="1:14" ht="30">
      <c r="A65" s="246" t="s">
        <v>315</v>
      </c>
      <c r="B65" s="174" t="s">
        <v>1157</v>
      </c>
      <c r="C65" s="686">
        <v>90</v>
      </c>
      <c r="D65" s="703">
        <v>7.14</v>
      </c>
      <c r="E65" s="703">
        <v>18.03</v>
      </c>
      <c r="F65" s="703">
        <v>11.79</v>
      </c>
      <c r="G65" s="700">
        <v>235</v>
      </c>
      <c r="H65" s="51"/>
      <c r="I65" s="51"/>
      <c r="J65" s="699"/>
      <c r="K65" s="51"/>
      <c r="L65" s="51"/>
      <c r="M65" s="51"/>
      <c r="N65" s="603"/>
    </row>
    <row r="66" spans="1:14">
      <c r="A66" s="42" t="s">
        <v>126</v>
      </c>
      <c r="B66" s="42" t="s">
        <v>169</v>
      </c>
      <c r="C66" s="43">
        <v>150</v>
      </c>
      <c r="D66" s="692">
        <v>4.0999999999999996</v>
      </c>
      <c r="E66" s="692">
        <v>10.8</v>
      </c>
      <c r="F66" s="692">
        <v>39.840000000000003</v>
      </c>
      <c r="G66" s="98">
        <v>232</v>
      </c>
    </row>
    <row r="67" spans="1:14">
      <c r="A67" s="42" t="s">
        <v>45</v>
      </c>
      <c r="B67" s="42" t="s">
        <v>1158</v>
      </c>
      <c r="C67" s="43">
        <v>200</v>
      </c>
      <c r="D67" s="692">
        <v>0.32</v>
      </c>
      <c r="E67" s="692">
        <v>0</v>
      </c>
      <c r="F67" s="692">
        <v>35.799999999999997</v>
      </c>
      <c r="G67" s="98">
        <v>98</v>
      </c>
    </row>
    <row r="68" spans="1:14">
      <c r="A68" s="42" t="s">
        <v>64</v>
      </c>
      <c r="B68" s="177" t="s">
        <v>618</v>
      </c>
      <c r="C68" s="43">
        <v>28</v>
      </c>
      <c r="D68" s="692">
        <v>2.74</v>
      </c>
      <c r="E68" s="692">
        <v>0.47</v>
      </c>
      <c r="F68" s="692">
        <v>17.22</v>
      </c>
      <c r="G68" s="158">
        <v>58</v>
      </c>
    </row>
    <row r="69" spans="1:14">
      <c r="A69" s="42" t="s">
        <v>64</v>
      </c>
      <c r="B69" s="97" t="s">
        <v>544</v>
      </c>
      <c r="C69" s="43">
        <v>56</v>
      </c>
      <c r="D69" s="698">
        <v>3.24</v>
      </c>
      <c r="E69" s="698">
        <v>1.56</v>
      </c>
      <c r="F69" s="698">
        <v>42.96</v>
      </c>
      <c r="G69" s="98">
        <v>197</v>
      </c>
    </row>
    <row r="70" spans="1:14">
      <c r="A70" s="42"/>
      <c r="B70" s="155" t="s">
        <v>620</v>
      </c>
      <c r="C70" s="156">
        <f>SUM(C65:C69)</f>
        <v>524</v>
      </c>
      <c r="D70" s="694">
        <f>SUM(D65:D69)</f>
        <v>17.54</v>
      </c>
      <c r="E70" s="694">
        <f>SUM(E65:E69)</f>
        <v>30.86</v>
      </c>
      <c r="F70" s="694">
        <f>SUM(F65:F69)</f>
        <v>147.61000000000001</v>
      </c>
      <c r="G70" s="158">
        <f>SUM(G65:G69)</f>
        <v>820</v>
      </c>
    </row>
    <row r="71" spans="1:14">
      <c r="A71" s="183"/>
      <c r="B71" s="183"/>
      <c r="C71" s="185"/>
      <c r="D71" s="702"/>
      <c r="E71" s="702"/>
      <c r="F71" s="702"/>
      <c r="G71" s="100"/>
    </row>
    <row r="72" spans="1:14">
      <c r="A72" s="183"/>
      <c r="B72" s="155" t="s">
        <v>627</v>
      </c>
      <c r="C72" s="185"/>
      <c r="D72" s="702"/>
      <c r="E72" s="702"/>
      <c r="F72" s="702"/>
      <c r="G72" s="100"/>
    </row>
    <row r="73" spans="1:14">
      <c r="A73" s="178" t="s">
        <v>476</v>
      </c>
      <c r="B73" s="178" t="s">
        <v>483</v>
      </c>
      <c r="C73" s="229">
        <v>150</v>
      </c>
      <c r="D73" s="704">
        <v>6.95</v>
      </c>
      <c r="E73" s="704">
        <v>7.94</v>
      </c>
      <c r="F73" s="704">
        <v>42.26</v>
      </c>
      <c r="G73" s="183">
        <v>276</v>
      </c>
    </row>
    <row r="74" spans="1:14" ht="15.75">
      <c r="A74" s="42"/>
      <c r="B74" s="8" t="s">
        <v>1159</v>
      </c>
      <c r="C74" s="43">
        <v>20</v>
      </c>
      <c r="D74" s="692">
        <v>1.5</v>
      </c>
      <c r="E74" s="692">
        <v>0.04</v>
      </c>
      <c r="F74" s="692">
        <v>11.36</v>
      </c>
      <c r="G74" s="98">
        <v>52</v>
      </c>
    </row>
    <row r="75" spans="1:14">
      <c r="A75" s="42" t="s">
        <v>34</v>
      </c>
      <c r="B75" s="42" t="s">
        <v>35</v>
      </c>
      <c r="C75" s="43">
        <v>200</v>
      </c>
      <c r="D75" s="692">
        <v>0.4</v>
      </c>
      <c r="E75" s="692">
        <v>0</v>
      </c>
      <c r="F75" s="692">
        <v>23.6</v>
      </c>
      <c r="G75" s="98">
        <v>94</v>
      </c>
    </row>
    <row r="76" spans="1:14">
      <c r="A76" s="42" t="s">
        <v>64</v>
      </c>
      <c r="B76" s="42" t="s">
        <v>70</v>
      </c>
      <c r="C76" s="43">
        <v>32</v>
      </c>
      <c r="D76" s="692">
        <v>2.31</v>
      </c>
      <c r="E76" s="692">
        <v>0.91</v>
      </c>
      <c r="F76" s="692">
        <v>15.79</v>
      </c>
      <c r="G76" s="98">
        <v>84</v>
      </c>
    </row>
    <row r="77" spans="1:14">
      <c r="A77" s="42" t="s">
        <v>454</v>
      </c>
      <c r="B77" s="42" t="s">
        <v>1160</v>
      </c>
      <c r="C77" s="43">
        <v>100</v>
      </c>
      <c r="D77" s="692">
        <v>0.4</v>
      </c>
      <c r="E77" s="692">
        <v>0.4</v>
      </c>
      <c r="F77" s="692">
        <v>9.8000000000000007</v>
      </c>
      <c r="G77" s="98">
        <v>47</v>
      </c>
    </row>
    <row r="78" spans="1:14">
      <c r="A78" s="42"/>
      <c r="B78" s="155" t="s">
        <v>620</v>
      </c>
      <c r="C78" s="156">
        <f>SUM(C73:C77)</f>
        <v>502</v>
      </c>
      <c r="D78" s="697">
        <f>SUM(D73:D77)</f>
        <v>11.56</v>
      </c>
      <c r="E78" s="697">
        <f>SUM(E73:E77)</f>
        <v>9.2900000000000009</v>
      </c>
      <c r="F78" s="697">
        <f>SUM(F73:F77)</f>
        <v>102.80999999999999</v>
      </c>
      <c r="G78" s="100">
        <f>SUM(G73:G77)</f>
        <v>553</v>
      </c>
    </row>
    <row r="79" spans="1:14">
      <c r="A79" s="183"/>
      <c r="B79" s="184"/>
      <c r="C79" s="185"/>
      <c r="D79" s="702"/>
      <c r="E79" s="702"/>
      <c r="F79" s="702"/>
      <c r="G79" s="100"/>
    </row>
    <row r="80" spans="1:14">
      <c r="A80" s="183"/>
      <c r="B80" s="184" t="s">
        <v>629</v>
      </c>
      <c r="C80" s="185"/>
      <c r="D80" s="702"/>
      <c r="E80" s="702"/>
      <c r="F80" s="702"/>
      <c r="G80" s="100"/>
    </row>
    <row r="81" spans="1:7">
      <c r="A81" s="246" t="s">
        <v>18</v>
      </c>
      <c r="B81" s="42" t="s">
        <v>1161</v>
      </c>
      <c r="C81" s="814" t="s">
        <v>1162</v>
      </c>
      <c r="D81" s="695">
        <v>11.35</v>
      </c>
      <c r="E81" s="695">
        <v>11.78</v>
      </c>
      <c r="F81" s="695">
        <v>14.36</v>
      </c>
      <c r="G81" s="151">
        <v>205</v>
      </c>
    </row>
    <row r="82" spans="1:7">
      <c r="A82" s="42" t="s">
        <v>501</v>
      </c>
      <c r="B82" s="42" t="s">
        <v>616</v>
      </c>
      <c r="C82" s="815"/>
      <c r="D82" s="692">
        <v>0.4</v>
      </c>
      <c r="E82" s="692">
        <v>2.02</v>
      </c>
      <c r="F82" s="692">
        <v>2.48</v>
      </c>
      <c r="G82" s="98">
        <v>30</v>
      </c>
    </row>
    <row r="83" spans="1:7">
      <c r="A83" s="42" t="s">
        <v>136</v>
      </c>
      <c r="B83" s="42" t="s">
        <v>137</v>
      </c>
      <c r="C83" s="43">
        <v>150</v>
      </c>
      <c r="D83" s="692">
        <v>5.0999999999999996</v>
      </c>
      <c r="E83" s="692">
        <v>9.15</v>
      </c>
      <c r="F83" s="692">
        <v>34.200000000000003</v>
      </c>
      <c r="G83" s="98">
        <v>245</v>
      </c>
    </row>
    <row r="84" spans="1:7">
      <c r="A84" s="42" t="s">
        <v>24</v>
      </c>
      <c r="B84" s="42" t="s">
        <v>25</v>
      </c>
      <c r="C84" s="43" t="s">
        <v>26</v>
      </c>
      <c r="D84" s="692">
        <v>0.26</v>
      </c>
      <c r="E84" s="692">
        <v>0.05</v>
      </c>
      <c r="F84" s="692">
        <v>15.22</v>
      </c>
      <c r="G84" s="98">
        <v>59</v>
      </c>
    </row>
    <row r="85" spans="1:7">
      <c r="A85" s="42" t="s">
        <v>64</v>
      </c>
      <c r="B85" s="42" t="s">
        <v>67</v>
      </c>
      <c r="C85" s="43">
        <v>30</v>
      </c>
      <c r="D85" s="692">
        <v>1.98</v>
      </c>
      <c r="E85" s="692">
        <v>0.33</v>
      </c>
      <c r="F85" s="692">
        <v>12.3</v>
      </c>
      <c r="G85" s="100">
        <v>62</v>
      </c>
    </row>
    <row r="86" spans="1:7">
      <c r="A86" s="98"/>
      <c r="B86" s="155" t="s">
        <v>620</v>
      </c>
      <c r="C86" s="156">
        <v>517</v>
      </c>
      <c r="D86" s="697">
        <f>SUM(D81:D85)</f>
        <v>19.090000000000003</v>
      </c>
      <c r="E86" s="697">
        <f>SUM(E81:E85)</f>
        <v>23.33</v>
      </c>
      <c r="F86" s="697">
        <f>SUM(F81:F85)</f>
        <v>78.56</v>
      </c>
      <c r="G86" s="98">
        <f>SUM(G81:G85)</f>
        <v>601</v>
      </c>
    </row>
    <row r="87" spans="1:7">
      <c r="A87" s="109"/>
      <c r="B87" s="109"/>
      <c r="C87" s="108"/>
      <c r="D87" s="109"/>
      <c r="E87" s="109"/>
      <c r="F87" s="109"/>
      <c r="G87" s="109"/>
    </row>
    <row r="88" spans="1:7">
      <c r="A88" s="109"/>
      <c r="B88" s="109"/>
      <c r="C88" s="108"/>
      <c r="D88" s="109"/>
      <c r="E88" s="109"/>
      <c r="F88" s="109"/>
      <c r="G88" s="109"/>
    </row>
    <row r="89" spans="1:7">
      <c r="A89" s="109"/>
      <c r="B89" s="109"/>
      <c r="C89" s="108"/>
      <c r="D89" s="109"/>
      <c r="E89" s="109"/>
      <c r="F89" s="109"/>
      <c r="G89" s="109"/>
    </row>
    <row r="90" spans="1:7">
      <c r="A90" s="109"/>
      <c r="B90" s="109"/>
      <c r="C90" s="108"/>
      <c r="D90" s="109"/>
      <c r="E90" s="109"/>
      <c r="F90" s="109"/>
      <c r="G90" s="109"/>
    </row>
    <row r="91" spans="1:7">
      <c r="A91" s="109"/>
      <c r="B91" s="109"/>
      <c r="C91" s="108"/>
      <c r="D91" s="109"/>
      <c r="E91" s="109"/>
      <c r="F91" s="109"/>
      <c r="G91" s="109"/>
    </row>
    <row r="92" spans="1:7">
      <c r="A92" s="109"/>
      <c r="B92" s="109"/>
      <c r="C92" s="108"/>
      <c r="D92" s="109"/>
      <c r="E92" s="109"/>
      <c r="F92" s="109"/>
      <c r="G92" s="109"/>
    </row>
    <row r="93" spans="1:7">
      <c r="A93" s="109"/>
      <c r="B93" s="109"/>
      <c r="C93" s="108"/>
      <c r="D93" s="109"/>
      <c r="E93" s="109"/>
      <c r="F93" s="109"/>
      <c r="G93" s="109"/>
    </row>
    <row r="94" spans="1:7">
      <c r="A94" s="99"/>
      <c r="B94" s="99"/>
      <c r="C94" s="99"/>
      <c r="D94" s="99"/>
      <c r="E94" s="99"/>
      <c r="F94" s="99"/>
      <c r="G94" s="99"/>
    </row>
    <row r="95" spans="1:7">
      <c r="A95" s="49"/>
      <c r="B95" s="109"/>
      <c r="C95" s="139"/>
      <c r="D95" s="49"/>
      <c r="E95" s="49"/>
      <c r="F95" s="49"/>
      <c r="G95" s="99"/>
    </row>
    <row r="96" spans="1:7">
      <c r="A96" s="49"/>
      <c r="B96" s="49"/>
      <c r="C96" s="139"/>
      <c r="D96" s="49"/>
      <c r="E96" s="49"/>
      <c r="F96" s="49"/>
      <c r="G96" s="109"/>
    </row>
    <row r="97" spans="1:7">
      <c r="A97" s="49"/>
      <c r="B97" s="49"/>
      <c r="C97" s="139"/>
      <c r="D97" s="49"/>
      <c r="E97" s="49"/>
      <c r="F97" s="49"/>
      <c r="G97" s="109"/>
    </row>
    <row r="98" spans="1:7">
      <c r="A98" s="49"/>
      <c r="B98" s="49"/>
      <c r="C98" s="139"/>
      <c r="D98" s="49"/>
      <c r="E98" s="49"/>
      <c r="F98" s="49"/>
      <c r="G98" s="50"/>
    </row>
    <row r="99" spans="1:7">
      <c r="A99" s="49"/>
      <c r="B99" s="49"/>
      <c r="C99" s="139"/>
      <c r="D99" s="49"/>
      <c r="E99" s="49"/>
      <c r="F99" s="49"/>
      <c r="G99" s="109"/>
    </row>
    <row r="100" spans="1:7">
      <c r="A100" s="49"/>
      <c r="B100" s="49"/>
      <c r="C100" s="141"/>
      <c r="D100" s="124"/>
      <c r="E100" s="124"/>
      <c r="F100" s="124"/>
      <c r="G100" s="685"/>
    </row>
    <row r="101" spans="1:7">
      <c r="A101" s="49"/>
      <c r="B101" s="49"/>
      <c r="C101" s="139"/>
      <c r="D101" s="49"/>
      <c r="E101" s="49"/>
      <c r="F101" s="49"/>
      <c r="G101" s="109"/>
    </row>
    <row r="102" spans="1:7">
      <c r="A102" s="109"/>
      <c r="B102" s="109"/>
      <c r="C102" s="108"/>
      <c r="D102" s="109"/>
      <c r="E102" s="109"/>
      <c r="F102" s="109"/>
      <c r="G102" s="109"/>
    </row>
    <row r="103" spans="1:7">
      <c r="A103" s="99"/>
      <c r="B103" s="99"/>
      <c r="C103" s="99"/>
      <c r="D103" s="99"/>
      <c r="E103" s="99"/>
      <c r="F103" s="99"/>
      <c r="G103" s="99"/>
    </row>
    <row r="104" spans="1:7">
      <c r="A104" s="99"/>
      <c r="B104" s="99"/>
      <c r="C104" s="99"/>
      <c r="D104" s="99"/>
      <c r="E104" s="99"/>
      <c r="F104" s="99"/>
      <c r="G104" s="99"/>
    </row>
    <row r="105" spans="1:7">
      <c r="A105" s="99"/>
      <c r="B105" s="99"/>
      <c r="C105" s="99"/>
      <c r="D105" s="99"/>
      <c r="E105" s="99"/>
      <c r="F105" s="99"/>
      <c r="G105" s="99"/>
    </row>
  </sheetData>
  <mergeCells count="11">
    <mergeCell ref="A45:G45"/>
    <mergeCell ref="C81:C82"/>
    <mergeCell ref="C48:C49"/>
    <mergeCell ref="C56:C57"/>
    <mergeCell ref="A1:G1"/>
    <mergeCell ref="A2:G2"/>
    <mergeCell ref="A3:G3"/>
    <mergeCell ref="D5:F5"/>
    <mergeCell ref="A5:A6"/>
    <mergeCell ref="B5:B6"/>
    <mergeCell ref="C5:C6"/>
  </mergeCells>
  <pageMargins left="0.7" right="0.7" top="0.75" bottom="0.75" header="0.3" footer="0.3"/>
  <pageSetup paperSize="9" scale="96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opLeftCell="A158" workbookViewId="0">
      <selection sqref="A1:G187"/>
    </sheetView>
  </sheetViews>
  <sheetFormatPr defaultRowHeight="15"/>
  <cols>
    <col min="1" max="1" width="12" customWidth="1"/>
    <col min="2" max="2" width="33.140625" customWidth="1"/>
    <col min="3" max="3" width="8.5703125" customWidth="1"/>
    <col min="8" max="13" width="0" hidden="1" customWidth="1"/>
  </cols>
  <sheetData>
    <row r="1" spans="1:9">
      <c r="A1" s="816" t="s">
        <v>661</v>
      </c>
      <c r="B1" s="816"/>
      <c r="C1" s="816"/>
      <c r="D1" s="816"/>
      <c r="E1" s="816"/>
      <c r="F1" s="816"/>
      <c r="G1" s="816"/>
    </row>
    <row r="2" spans="1:9">
      <c r="A2" s="816" t="s">
        <v>1186</v>
      </c>
      <c r="B2" s="816"/>
      <c r="C2" s="816"/>
      <c r="D2" s="816"/>
      <c r="E2" s="816"/>
      <c r="F2" s="816"/>
      <c r="G2" s="816"/>
    </row>
    <row r="3" spans="1:9">
      <c r="A3" s="816" t="s">
        <v>1164</v>
      </c>
      <c r="B3" s="816"/>
      <c r="C3" s="816"/>
      <c r="D3" s="816"/>
      <c r="E3" s="816"/>
      <c r="F3" s="816"/>
      <c r="G3" s="816"/>
    </row>
    <row r="4" spans="1:9">
      <c r="A4" s="816" t="s">
        <v>1165</v>
      </c>
      <c r="B4" s="816"/>
      <c r="C4" s="816"/>
      <c r="D4" s="816"/>
      <c r="E4" s="816"/>
      <c r="F4" s="816"/>
      <c r="G4" s="816"/>
    </row>
    <row r="5" spans="1:9">
      <c r="A5" s="108"/>
      <c r="B5" s="108"/>
      <c r="C5" s="108"/>
      <c r="D5" s="108"/>
      <c r="E5" s="108"/>
      <c r="F5" s="108"/>
      <c r="G5" s="188"/>
    </row>
    <row r="6" spans="1:9" ht="29.25">
      <c r="A6" s="818" t="s">
        <v>0</v>
      </c>
      <c r="B6" s="818" t="s">
        <v>1</v>
      </c>
      <c r="C6" s="818" t="s">
        <v>611</v>
      </c>
      <c r="D6" s="822" t="s">
        <v>3</v>
      </c>
      <c r="E6" s="823"/>
      <c r="F6" s="824"/>
      <c r="G6" s="687" t="s">
        <v>612</v>
      </c>
    </row>
    <row r="7" spans="1:9">
      <c r="A7" s="819"/>
      <c r="B7" s="819"/>
      <c r="C7" s="819"/>
      <c r="D7" s="156" t="s">
        <v>7</v>
      </c>
      <c r="E7" s="156" t="s">
        <v>8</v>
      </c>
      <c r="F7" s="156" t="s">
        <v>9</v>
      </c>
      <c r="G7" s="157" t="s">
        <v>614</v>
      </c>
    </row>
    <row r="8" spans="1:9">
      <c r="A8" s="688"/>
      <c r="B8" s="701" t="s">
        <v>613</v>
      </c>
      <c r="C8" s="688"/>
      <c r="D8" s="156"/>
      <c r="E8" s="156"/>
      <c r="F8" s="156"/>
      <c r="G8" s="157"/>
    </row>
    <row r="9" spans="1:9">
      <c r="A9" s="156"/>
      <c r="B9" s="155" t="s">
        <v>615</v>
      </c>
      <c r="C9" s="156"/>
      <c r="D9" s="156"/>
      <c r="E9" s="156"/>
      <c r="F9" s="156"/>
      <c r="G9" s="157"/>
    </row>
    <row r="10" spans="1:9">
      <c r="A10" s="156"/>
      <c r="B10" s="155" t="s">
        <v>664</v>
      </c>
      <c r="C10" s="253"/>
      <c r="D10" s="156"/>
      <c r="E10" s="156"/>
      <c r="F10" s="156"/>
      <c r="G10" s="157"/>
    </row>
    <row r="11" spans="1:9" ht="30">
      <c r="A11" s="202" t="s">
        <v>170</v>
      </c>
      <c r="B11" s="205" t="s">
        <v>1184</v>
      </c>
      <c r="C11" s="175" t="s">
        <v>159</v>
      </c>
      <c r="D11" s="691">
        <v>6.15</v>
      </c>
      <c r="E11" s="691">
        <v>6.39</v>
      </c>
      <c r="F11" s="691">
        <v>42.75</v>
      </c>
      <c r="G11" s="242">
        <v>242</v>
      </c>
      <c r="I11" s="497"/>
    </row>
    <row r="12" spans="1:9">
      <c r="A12" s="42" t="s">
        <v>24</v>
      </c>
      <c r="B12" s="42" t="s">
        <v>1185</v>
      </c>
      <c r="C12" s="43" t="s">
        <v>26</v>
      </c>
      <c r="D12" s="692">
        <v>0.26</v>
      </c>
      <c r="E12" s="692">
        <v>0.05</v>
      </c>
      <c r="F12" s="692">
        <v>15.22</v>
      </c>
      <c r="G12" s="98">
        <v>59</v>
      </c>
      <c r="I12" s="497"/>
    </row>
    <row r="13" spans="1:9">
      <c r="A13" s="42" t="s">
        <v>64</v>
      </c>
      <c r="B13" s="42" t="s">
        <v>70</v>
      </c>
      <c r="C13" s="43">
        <v>21</v>
      </c>
      <c r="D13" s="692">
        <v>1.58</v>
      </c>
      <c r="E13" s="692">
        <v>0.62</v>
      </c>
      <c r="F13" s="692">
        <v>10.78</v>
      </c>
      <c r="G13" s="158">
        <v>55</v>
      </c>
      <c r="I13" s="497"/>
    </row>
    <row r="14" spans="1:9">
      <c r="A14" s="42" t="s">
        <v>69</v>
      </c>
      <c r="B14" s="42" t="s">
        <v>650</v>
      </c>
      <c r="C14" s="43">
        <v>200</v>
      </c>
      <c r="D14" s="692">
        <v>5.6</v>
      </c>
      <c r="E14" s="692">
        <v>6.4</v>
      </c>
      <c r="F14" s="692">
        <v>19.399999999999999</v>
      </c>
      <c r="G14" s="100">
        <v>158</v>
      </c>
      <c r="I14" s="497"/>
    </row>
    <row r="15" spans="1:9">
      <c r="A15" s="45"/>
      <c r="B15" s="159" t="s">
        <v>632</v>
      </c>
      <c r="C15" s="160">
        <v>633</v>
      </c>
      <c r="D15" s="693">
        <f>SUM(D11:D14)</f>
        <v>13.59</v>
      </c>
      <c r="E15" s="693">
        <f>SUM(E11:E14)</f>
        <v>13.46</v>
      </c>
      <c r="F15" s="693">
        <f>SUM(F11:F14)</f>
        <v>88.15</v>
      </c>
      <c r="G15" s="161">
        <f>SUM(G11:G14)</f>
        <v>514</v>
      </c>
      <c r="I15" s="497"/>
    </row>
    <row r="16" spans="1:9">
      <c r="A16" s="45"/>
      <c r="B16" s="159" t="s">
        <v>689</v>
      </c>
      <c r="C16" s="160"/>
      <c r="D16" s="45"/>
      <c r="E16" s="45"/>
      <c r="F16" s="45"/>
      <c r="G16" s="161"/>
    </row>
    <row r="17" spans="1:9" ht="30">
      <c r="A17" s="202" t="s">
        <v>84</v>
      </c>
      <c r="B17" s="203" t="s">
        <v>1167</v>
      </c>
      <c r="C17" s="175">
        <v>200</v>
      </c>
      <c r="D17" s="202">
        <v>2.16</v>
      </c>
      <c r="E17" s="202">
        <v>2.3199999999999998</v>
      </c>
      <c r="F17" s="202">
        <v>7.92</v>
      </c>
      <c r="G17" s="151">
        <v>62</v>
      </c>
    </row>
    <row r="18" spans="1:9">
      <c r="A18" s="164" t="s">
        <v>287</v>
      </c>
      <c r="B18" s="196" t="s">
        <v>1168</v>
      </c>
      <c r="C18" s="222">
        <v>90</v>
      </c>
      <c r="D18" s="707">
        <v>9.3000000000000007</v>
      </c>
      <c r="E18" s="707">
        <v>24.54</v>
      </c>
      <c r="F18" s="707">
        <v>3.64</v>
      </c>
      <c r="G18" s="223">
        <v>272</v>
      </c>
    </row>
    <row r="19" spans="1:9" ht="19.5" customHeight="1">
      <c r="A19" s="42" t="s">
        <v>165</v>
      </c>
      <c r="B19" s="42" t="s">
        <v>166</v>
      </c>
      <c r="C19" s="43">
        <v>150</v>
      </c>
      <c r="D19" s="42">
        <v>4.57</v>
      </c>
      <c r="E19" s="42">
        <v>4.34</v>
      </c>
      <c r="F19" s="42">
        <v>35.76</v>
      </c>
      <c r="G19" s="98">
        <v>192</v>
      </c>
    </row>
    <row r="20" spans="1:9" ht="17.25" customHeight="1">
      <c r="A20" s="42" t="s">
        <v>21</v>
      </c>
      <c r="B20" s="42" t="s">
        <v>22</v>
      </c>
      <c r="C20" s="43" t="s">
        <v>23</v>
      </c>
      <c r="D20" s="692">
        <v>0.2</v>
      </c>
      <c r="E20" s="692">
        <v>0.05</v>
      </c>
      <c r="F20" s="692">
        <v>15.01</v>
      </c>
      <c r="G20" s="98">
        <v>57</v>
      </c>
    </row>
    <row r="21" spans="1:9">
      <c r="A21" s="42" t="s">
        <v>64</v>
      </c>
      <c r="B21" s="42" t="s">
        <v>67</v>
      </c>
      <c r="C21" s="43">
        <v>30</v>
      </c>
      <c r="D21" s="692">
        <v>1.98</v>
      </c>
      <c r="E21" s="692">
        <v>0.33</v>
      </c>
      <c r="F21" s="692">
        <v>12.3</v>
      </c>
      <c r="G21" s="100">
        <v>62</v>
      </c>
    </row>
    <row r="22" spans="1:9" ht="17.25" customHeight="1">
      <c r="A22" s="42" t="s">
        <v>64</v>
      </c>
      <c r="B22" s="503" t="s">
        <v>1152</v>
      </c>
      <c r="C22" s="229">
        <v>30</v>
      </c>
      <c r="D22" s="713">
        <v>2.1</v>
      </c>
      <c r="E22" s="713">
        <v>4.8</v>
      </c>
      <c r="F22" s="713">
        <v>20.7</v>
      </c>
      <c r="G22" s="183">
        <v>135</v>
      </c>
    </row>
    <row r="23" spans="1:9">
      <c r="A23" s="42"/>
      <c r="B23" s="98" t="s">
        <v>620</v>
      </c>
      <c r="C23" s="156">
        <v>700</v>
      </c>
      <c r="D23" s="696">
        <f>SUM(D17:D22)</f>
        <v>20.310000000000002</v>
      </c>
      <c r="E23" s="696">
        <f>SUM(E17:E22)</f>
        <v>36.379999999999995</v>
      </c>
      <c r="F23" s="696">
        <f>SUM(F17:F22)</f>
        <v>95.33</v>
      </c>
      <c r="G23" s="158">
        <f>SUM(G17:G22)</f>
        <v>780</v>
      </c>
    </row>
    <row r="24" spans="1:9">
      <c r="A24" s="42"/>
      <c r="B24" s="155" t="s">
        <v>668</v>
      </c>
      <c r="C24" s="156">
        <f>C15+C23</f>
        <v>1333</v>
      </c>
      <c r="D24" s="696">
        <f>D15+D23</f>
        <v>33.900000000000006</v>
      </c>
      <c r="E24" s="696">
        <f t="shared" ref="E24:F24" si="0">E15+E23</f>
        <v>49.839999999999996</v>
      </c>
      <c r="F24" s="696">
        <f t="shared" si="0"/>
        <v>183.48000000000002</v>
      </c>
      <c r="G24" s="705">
        <f>G15+G23</f>
        <v>1294</v>
      </c>
    </row>
    <row r="25" spans="1:9">
      <c r="A25" s="42"/>
      <c r="B25" s="155"/>
      <c r="C25" s="156"/>
      <c r="D25" s="696"/>
      <c r="E25" s="696"/>
      <c r="F25" s="696"/>
      <c r="G25" s="158"/>
    </row>
    <row r="26" spans="1:9">
      <c r="A26" s="156"/>
      <c r="B26" s="155" t="s">
        <v>621</v>
      </c>
      <c r="C26" s="156"/>
      <c r="D26" s="156"/>
      <c r="E26" s="156"/>
      <c r="F26" s="156"/>
      <c r="G26" s="157"/>
    </row>
    <row r="27" spans="1:9">
      <c r="A27" s="156"/>
      <c r="B27" s="155" t="s">
        <v>664</v>
      </c>
      <c r="C27" s="253"/>
      <c r="D27" s="156"/>
      <c r="E27" s="156"/>
      <c r="F27" s="156"/>
      <c r="G27" s="157"/>
    </row>
    <row r="28" spans="1:9" ht="17.25" customHeight="1">
      <c r="A28" s="178" t="s">
        <v>308</v>
      </c>
      <c r="B28" s="453" t="s">
        <v>309</v>
      </c>
      <c r="C28" s="661">
        <v>90</v>
      </c>
      <c r="D28" s="698">
        <v>9.11</v>
      </c>
      <c r="E28" s="698">
        <v>23.54</v>
      </c>
      <c r="F28" s="698">
        <v>3.23</v>
      </c>
      <c r="G28" s="45">
        <v>261</v>
      </c>
      <c r="I28" s="497"/>
    </row>
    <row r="29" spans="1:9">
      <c r="A29" s="42" t="s">
        <v>131</v>
      </c>
      <c r="B29" s="42" t="s">
        <v>132</v>
      </c>
      <c r="C29" s="43">
        <v>150</v>
      </c>
      <c r="D29" s="692">
        <v>3.6</v>
      </c>
      <c r="E29" s="692">
        <v>6</v>
      </c>
      <c r="F29" s="692">
        <v>37</v>
      </c>
      <c r="G29" s="98">
        <v>221</v>
      </c>
      <c r="I29" s="497"/>
    </row>
    <row r="30" spans="1:9">
      <c r="A30" s="42" t="s">
        <v>32</v>
      </c>
      <c r="B30" s="42" t="s">
        <v>36</v>
      </c>
      <c r="C30" s="43">
        <v>200</v>
      </c>
      <c r="D30" s="692">
        <v>0.1</v>
      </c>
      <c r="E30" s="692">
        <v>0</v>
      </c>
      <c r="F30" s="692">
        <v>24.2</v>
      </c>
      <c r="G30" s="98">
        <v>93</v>
      </c>
      <c r="I30" s="497"/>
    </row>
    <row r="31" spans="1:9">
      <c r="A31" s="42" t="s">
        <v>64</v>
      </c>
      <c r="B31" s="177" t="s">
        <v>618</v>
      </c>
      <c r="C31" s="43">
        <v>39</v>
      </c>
      <c r="D31" s="692">
        <v>3.81</v>
      </c>
      <c r="E31" s="692">
        <v>0.66</v>
      </c>
      <c r="F31" s="692">
        <v>23.98</v>
      </c>
      <c r="G31" s="158">
        <v>80</v>
      </c>
      <c r="I31" s="497"/>
    </row>
    <row r="32" spans="1:9" s="37" customFormat="1" ht="17.25" customHeight="1">
      <c r="A32" s="42" t="s">
        <v>64</v>
      </c>
      <c r="B32" s="97" t="s">
        <v>544</v>
      </c>
      <c r="C32" s="43">
        <v>28</v>
      </c>
      <c r="D32" s="698">
        <v>1.62</v>
      </c>
      <c r="E32" s="698">
        <v>0.78</v>
      </c>
      <c r="F32" s="698">
        <v>21.48</v>
      </c>
      <c r="G32" s="98">
        <v>98</v>
      </c>
      <c r="I32" s="542"/>
    </row>
    <row r="33" spans="1:13">
      <c r="A33" s="42"/>
      <c r="B33" s="155" t="s">
        <v>620</v>
      </c>
      <c r="C33" s="156">
        <f>SUM(C28:C32)</f>
        <v>507</v>
      </c>
      <c r="D33" s="696">
        <f t="shared" ref="D33:G33" si="1">SUM(D28:D32)</f>
        <v>18.239999999999998</v>
      </c>
      <c r="E33" s="696">
        <f t="shared" si="1"/>
        <v>30.98</v>
      </c>
      <c r="F33" s="696">
        <f t="shared" si="1"/>
        <v>109.89</v>
      </c>
      <c r="G33" s="158">
        <f t="shared" si="1"/>
        <v>753</v>
      </c>
      <c r="I33" s="497"/>
    </row>
    <row r="34" spans="1:13">
      <c r="A34" s="45"/>
      <c r="B34" s="159" t="s">
        <v>689</v>
      </c>
      <c r="C34" s="160"/>
      <c r="D34" s="45"/>
      <c r="E34" s="45"/>
      <c r="F34" s="45"/>
      <c r="G34" s="161"/>
    </row>
    <row r="35" spans="1:13" ht="30">
      <c r="A35" s="202" t="s">
        <v>95</v>
      </c>
      <c r="B35" s="203" t="s">
        <v>1169</v>
      </c>
      <c r="C35" s="175" t="s">
        <v>155</v>
      </c>
      <c r="D35" s="712">
        <f>0.64+0.075</f>
        <v>0.71499999999999997</v>
      </c>
      <c r="E35" s="712">
        <f>4.03+0.45</f>
        <v>4.4800000000000004</v>
      </c>
      <c r="F35" s="712">
        <f>2.52+0.105</f>
        <v>2.625</v>
      </c>
      <c r="G35" s="711">
        <f>48+5.4</f>
        <v>53.4</v>
      </c>
      <c r="H35" s="52">
        <v>3</v>
      </c>
      <c r="I35" s="10">
        <f>0.125/5*3</f>
        <v>7.5000000000000011E-2</v>
      </c>
      <c r="J35" s="10">
        <f>0.75/5*3</f>
        <v>0.44999999999999996</v>
      </c>
      <c r="K35" s="10">
        <f>0.175/5*3</f>
        <v>0.10499999999999998</v>
      </c>
      <c r="L35" s="53">
        <f>9/5*3</f>
        <v>5.4</v>
      </c>
      <c r="M35" s="37" t="s">
        <v>1177</v>
      </c>
    </row>
    <row r="36" spans="1:13" ht="30">
      <c r="A36" s="499" t="s">
        <v>315</v>
      </c>
      <c r="B36" s="97" t="s">
        <v>1170</v>
      </c>
      <c r="C36" s="716">
        <v>110</v>
      </c>
      <c r="D36" s="715">
        <v>11.27</v>
      </c>
      <c r="E36" s="715">
        <v>27.14</v>
      </c>
      <c r="F36" s="715">
        <v>12.65</v>
      </c>
      <c r="G36" s="689">
        <v>297</v>
      </c>
    </row>
    <row r="37" spans="1:13">
      <c r="A37" s="42" t="s">
        <v>136</v>
      </c>
      <c r="B37" s="42" t="s">
        <v>137</v>
      </c>
      <c r="C37" s="43">
        <v>150</v>
      </c>
      <c r="D37" s="692">
        <v>5.0999999999999996</v>
      </c>
      <c r="E37" s="692">
        <v>9.15</v>
      </c>
      <c r="F37" s="692">
        <v>34.200000000000003</v>
      </c>
      <c r="G37" s="98">
        <v>245</v>
      </c>
    </row>
    <row r="38" spans="1:13">
      <c r="A38" s="42" t="s">
        <v>21</v>
      </c>
      <c r="B38" s="42" t="s">
        <v>22</v>
      </c>
      <c r="C38" s="43" t="s">
        <v>23</v>
      </c>
      <c r="D38" s="692">
        <v>0.2</v>
      </c>
      <c r="E38" s="692">
        <v>0.05</v>
      </c>
      <c r="F38" s="692">
        <v>15.01</v>
      </c>
      <c r="G38" s="98">
        <v>57</v>
      </c>
    </row>
    <row r="39" spans="1:13">
      <c r="A39" s="42" t="s">
        <v>64</v>
      </c>
      <c r="B39" s="42" t="s">
        <v>67</v>
      </c>
      <c r="C39" s="43">
        <v>37</v>
      </c>
      <c r="D39" s="692">
        <v>2.44</v>
      </c>
      <c r="E39" s="692">
        <v>0.41</v>
      </c>
      <c r="F39" s="692">
        <v>15.17</v>
      </c>
      <c r="G39" s="100">
        <v>76</v>
      </c>
    </row>
    <row r="40" spans="1:13">
      <c r="A40" s="42"/>
      <c r="B40" s="98" t="s">
        <v>620</v>
      </c>
      <c r="C40" s="156">
        <v>700</v>
      </c>
      <c r="D40" s="714">
        <f>SUM(D35:D39)</f>
        <v>19.725000000000001</v>
      </c>
      <c r="E40" s="714">
        <f>SUM(E35:E39)</f>
        <v>41.23</v>
      </c>
      <c r="F40" s="714">
        <f>SUM(F35:F39)</f>
        <v>79.655000000000001</v>
      </c>
      <c r="G40" s="717">
        <f>SUM(G35:G39)</f>
        <v>728.4</v>
      </c>
    </row>
    <row r="41" spans="1:13">
      <c r="A41" s="42"/>
      <c r="B41" s="155" t="s">
        <v>668</v>
      </c>
      <c r="C41" s="156">
        <f>C33+C40</f>
        <v>1207</v>
      </c>
      <c r="D41" s="714">
        <f>D33+D40</f>
        <v>37.965000000000003</v>
      </c>
      <c r="E41" s="714">
        <f>E33+E40</f>
        <v>72.209999999999994</v>
      </c>
      <c r="F41" s="714">
        <f>F33+F40</f>
        <v>189.54500000000002</v>
      </c>
      <c r="G41" s="705">
        <f>G33+G40</f>
        <v>1481.4</v>
      </c>
    </row>
    <row r="42" spans="1:13">
      <c r="A42" s="42"/>
      <c r="B42" s="155"/>
      <c r="C42" s="156"/>
      <c r="D42" s="696"/>
      <c r="E42" s="696"/>
      <c r="F42" s="696"/>
      <c r="G42" s="705"/>
    </row>
    <row r="43" spans="1:13">
      <c r="A43" s="156"/>
      <c r="B43" s="155" t="s">
        <v>1166</v>
      </c>
      <c r="C43" s="156"/>
      <c r="D43" s="156"/>
      <c r="E43" s="156"/>
      <c r="F43" s="156"/>
      <c r="G43" s="157"/>
    </row>
    <row r="44" spans="1:13">
      <c r="A44" s="156"/>
      <c r="B44" s="155" t="s">
        <v>664</v>
      </c>
      <c r="C44" s="253"/>
      <c r="D44" s="156"/>
      <c r="E44" s="156"/>
      <c r="F44" s="156"/>
      <c r="G44" s="157"/>
    </row>
    <row r="45" spans="1:13" ht="19.5" customHeight="1">
      <c r="A45" s="202" t="s">
        <v>18</v>
      </c>
      <c r="B45" s="708" t="s">
        <v>209</v>
      </c>
      <c r="C45" s="709">
        <v>90</v>
      </c>
      <c r="D45" s="703">
        <v>9.8000000000000007</v>
      </c>
      <c r="E45" s="703">
        <v>7.91</v>
      </c>
      <c r="F45" s="703">
        <v>9.82</v>
      </c>
      <c r="G45" s="700">
        <v>147</v>
      </c>
      <c r="I45" s="497"/>
    </row>
    <row r="46" spans="1:13">
      <c r="A46" s="42" t="s">
        <v>126</v>
      </c>
      <c r="B46" s="42" t="s">
        <v>169</v>
      </c>
      <c r="C46" s="43">
        <v>150</v>
      </c>
      <c r="D46" s="692">
        <v>4.0999999999999996</v>
      </c>
      <c r="E46" s="692">
        <v>10.8</v>
      </c>
      <c r="F46" s="692">
        <v>39.840000000000003</v>
      </c>
      <c r="G46" s="98">
        <v>232</v>
      </c>
      <c r="I46" s="497"/>
    </row>
    <row r="47" spans="1:13">
      <c r="A47" s="42" t="s">
        <v>18</v>
      </c>
      <c r="B47" s="42" t="s">
        <v>19</v>
      </c>
      <c r="C47" s="43" t="s">
        <v>20</v>
      </c>
      <c r="D47" s="692">
        <v>0.24</v>
      </c>
      <c r="E47" s="692">
        <v>0.05</v>
      </c>
      <c r="F47" s="692">
        <v>16</v>
      </c>
      <c r="G47" s="98">
        <v>62</v>
      </c>
      <c r="I47" s="497"/>
    </row>
    <row r="48" spans="1:13">
      <c r="A48" s="42" t="s">
        <v>64</v>
      </c>
      <c r="B48" s="42" t="s">
        <v>67</v>
      </c>
      <c r="C48" s="43">
        <v>44</v>
      </c>
      <c r="D48" s="692">
        <v>2.9</v>
      </c>
      <c r="E48" s="692">
        <v>0.5</v>
      </c>
      <c r="F48" s="692">
        <v>18.190000000000001</v>
      </c>
      <c r="G48" s="98">
        <v>91</v>
      </c>
      <c r="I48" s="497"/>
    </row>
    <row r="49" spans="1:9" ht="18.75" customHeight="1">
      <c r="A49" s="42" t="s">
        <v>64</v>
      </c>
      <c r="B49" s="97" t="s">
        <v>1152</v>
      </c>
      <c r="C49" s="43">
        <v>10</v>
      </c>
      <c r="D49" s="692">
        <v>0.84</v>
      </c>
      <c r="E49" s="692">
        <v>0.86</v>
      </c>
      <c r="F49" s="692">
        <v>6.9</v>
      </c>
      <c r="G49" s="100">
        <v>39</v>
      </c>
      <c r="I49" s="497"/>
    </row>
    <row r="50" spans="1:9">
      <c r="A50" s="42"/>
      <c r="B50" s="155" t="s">
        <v>620</v>
      </c>
      <c r="C50" s="156">
        <v>504</v>
      </c>
      <c r="D50" s="696">
        <f t="shared" ref="D50:G50" si="2">SUM(D45:D49)</f>
        <v>17.88</v>
      </c>
      <c r="E50" s="696">
        <f>SUM(E45:E49)</f>
        <v>20.12</v>
      </c>
      <c r="F50" s="696">
        <f t="shared" si="2"/>
        <v>90.75</v>
      </c>
      <c r="G50" s="158">
        <f t="shared" si="2"/>
        <v>571</v>
      </c>
      <c r="I50" s="497"/>
    </row>
    <row r="51" spans="1:9">
      <c r="A51" s="45"/>
      <c r="B51" s="159" t="s">
        <v>689</v>
      </c>
      <c r="C51" s="160"/>
      <c r="D51" s="45"/>
      <c r="E51" s="45"/>
      <c r="F51" s="45"/>
      <c r="G51" s="161"/>
    </row>
    <row r="52" spans="1:9">
      <c r="A52" s="42" t="s">
        <v>93</v>
      </c>
      <c r="B52" s="42" t="s">
        <v>1171</v>
      </c>
      <c r="C52" s="43">
        <v>200</v>
      </c>
      <c r="D52" s="42">
        <v>2.16</v>
      </c>
      <c r="E52" s="42">
        <v>2.2200000000000002</v>
      </c>
      <c r="F52" s="42">
        <v>11.66</v>
      </c>
      <c r="G52" s="98">
        <v>73</v>
      </c>
    </row>
    <row r="53" spans="1:9">
      <c r="A53" s="241" t="s">
        <v>290</v>
      </c>
      <c r="B53" s="718" t="s">
        <v>1172</v>
      </c>
      <c r="C53" s="227">
        <v>250</v>
      </c>
      <c r="D53" s="241">
        <v>16.899999999999999</v>
      </c>
      <c r="E53" s="241">
        <v>40.729999999999997</v>
      </c>
      <c r="F53" s="241">
        <v>53</v>
      </c>
      <c r="G53" s="242">
        <v>633</v>
      </c>
    </row>
    <row r="54" spans="1:9">
      <c r="A54" s="42" t="s">
        <v>21</v>
      </c>
      <c r="B54" s="42" t="s">
        <v>22</v>
      </c>
      <c r="C54" s="43" t="s">
        <v>23</v>
      </c>
      <c r="D54" s="692">
        <v>0.2</v>
      </c>
      <c r="E54" s="692">
        <v>0.05</v>
      </c>
      <c r="F54" s="692">
        <v>15.01</v>
      </c>
      <c r="G54" s="98">
        <v>57</v>
      </c>
    </row>
    <row r="55" spans="1:9">
      <c r="A55" s="42" t="s">
        <v>64</v>
      </c>
      <c r="B55" s="42" t="s">
        <v>67</v>
      </c>
      <c r="C55" s="43">
        <v>38</v>
      </c>
      <c r="D55" s="692">
        <v>2.5099999999999998</v>
      </c>
      <c r="E55" s="692">
        <v>0.42</v>
      </c>
      <c r="F55" s="692">
        <v>15.58</v>
      </c>
      <c r="G55" s="100">
        <v>78</v>
      </c>
    </row>
    <row r="56" spans="1:9">
      <c r="A56" s="42" t="s">
        <v>64</v>
      </c>
      <c r="B56" s="503" t="s">
        <v>1152</v>
      </c>
      <c r="C56" s="229">
        <v>15</v>
      </c>
      <c r="D56" s="42">
        <v>1.05</v>
      </c>
      <c r="E56" s="42">
        <v>2.4</v>
      </c>
      <c r="F56" s="42">
        <v>10.35</v>
      </c>
      <c r="G56" s="183">
        <v>68</v>
      </c>
    </row>
    <row r="57" spans="1:9">
      <c r="A57" s="42"/>
      <c r="B57" s="98" t="s">
        <v>620</v>
      </c>
      <c r="C57" s="156">
        <v>703</v>
      </c>
      <c r="D57" s="696">
        <f>SUM(D52:D56)</f>
        <v>22.819999999999997</v>
      </c>
      <c r="E57" s="696">
        <f>SUM(E52:E56)</f>
        <v>45.819999999999993</v>
      </c>
      <c r="F57" s="696">
        <f>SUM(F52:F56)</f>
        <v>105.6</v>
      </c>
      <c r="G57" s="158">
        <f>SUM(G52:G56)</f>
        <v>909</v>
      </c>
    </row>
    <row r="58" spans="1:9">
      <c r="A58" s="42"/>
      <c r="B58" s="155" t="s">
        <v>668</v>
      </c>
      <c r="C58" s="156">
        <f>C50+C57</f>
        <v>1207</v>
      </c>
      <c r="D58" s="696">
        <f>D50+D57</f>
        <v>40.699999999999996</v>
      </c>
      <c r="E58" s="696">
        <f>E50+E57</f>
        <v>65.94</v>
      </c>
      <c r="F58" s="696">
        <f>F50+F57</f>
        <v>196.35</v>
      </c>
      <c r="G58" s="705">
        <f>G50+G57</f>
        <v>1480</v>
      </c>
    </row>
    <row r="59" spans="1:9">
      <c r="A59" s="42"/>
      <c r="B59" s="155"/>
      <c r="C59" s="156"/>
      <c r="D59" s="696"/>
      <c r="E59" s="696"/>
      <c r="F59" s="696"/>
      <c r="G59" s="705"/>
    </row>
    <row r="60" spans="1:9">
      <c r="A60" s="156"/>
      <c r="B60" s="155" t="s">
        <v>627</v>
      </c>
      <c r="C60" s="156"/>
      <c r="D60" s="156"/>
      <c r="E60" s="156"/>
      <c r="F60" s="156"/>
      <c r="G60" s="157"/>
    </row>
    <row r="61" spans="1:9">
      <c r="A61" s="156"/>
      <c r="B61" s="155" t="s">
        <v>664</v>
      </c>
      <c r="C61" s="253"/>
      <c r="D61" s="156"/>
      <c r="E61" s="156"/>
      <c r="F61" s="156"/>
      <c r="G61" s="157"/>
    </row>
    <row r="62" spans="1:9" ht="18" customHeight="1">
      <c r="A62" s="42" t="s">
        <v>538</v>
      </c>
      <c r="B62" s="481" t="s">
        <v>1135</v>
      </c>
      <c r="C62" s="709">
        <v>150</v>
      </c>
      <c r="D62" s="710">
        <v>10.63</v>
      </c>
      <c r="E62" s="710">
        <v>11</v>
      </c>
      <c r="F62" s="710">
        <v>31.05</v>
      </c>
      <c r="G62" s="657">
        <v>258</v>
      </c>
      <c r="I62" s="497"/>
    </row>
    <row r="63" spans="1:9">
      <c r="A63" s="42" t="s">
        <v>513</v>
      </c>
      <c r="B63" s="42" t="s">
        <v>514</v>
      </c>
      <c r="C63" s="43">
        <v>30</v>
      </c>
      <c r="D63" s="692">
        <v>1.38</v>
      </c>
      <c r="E63" s="692">
        <v>2.79</v>
      </c>
      <c r="F63" s="692">
        <v>14.1</v>
      </c>
      <c r="G63" s="98">
        <v>83</v>
      </c>
      <c r="I63" s="497"/>
    </row>
    <row r="64" spans="1:9">
      <c r="A64" s="42" t="s">
        <v>18</v>
      </c>
      <c r="B64" s="42" t="s">
        <v>56</v>
      </c>
      <c r="C64" s="43">
        <v>200</v>
      </c>
      <c r="D64" s="692">
        <v>1.5</v>
      </c>
      <c r="E64" s="692">
        <v>0.96</v>
      </c>
      <c r="F64" s="692">
        <v>20.28</v>
      </c>
      <c r="G64" s="98">
        <v>91</v>
      </c>
      <c r="I64" s="497"/>
    </row>
    <row r="65" spans="1:9">
      <c r="A65" s="42" t="s">
        <v>454</v>
      </c>
      <c r="B65" s="42" t="s">
        <v>1154</v>
      </c>
      <c r="C65" s="43">
        <v>120</v>
      </c>
      <c r="D65" s="692">
        <v>0.46</v>
      </c>
      <c r="E65" s="692">
        <v>0.46</v>
      </c>
      <c r="F65" s="692">
        <v>11.27</v>
      </c>
      <c r="G65" s="98">
        <v>54</v>
      </c>
      <c r="I65" s="497"/>
    </row>
    <row r="66" spans="1:9">
      <c r="A66" s="42"/>
      <c r="B66" s="155" t="s">
        <v>620</v>
      </c>
      <c r="C66" s="156">
        <f>SUM(C62:C65)</f>
        <v>500</v>
      </c>
      <c r="D66" s="696">
        <f t="shared" ref="D66:F66" si="3">SUM(D62:D65)</f>
        <v>13.970000000000002</v>
      </c>
      <c r="E66" s="696">
        <f t="shared" si="3"/>
        <v>15.21</v>
      </c>
      <c r="F66" s="696">
        <f t="shared" si="3"/>
        <v>76.7</v>
      </c>
      <c r="G66" s="100">
        <f>SUM(G62:G65)</f>
        <v>486</v>
      </c>
      <c r="I66" s="497"/>
    </row>
    <row r="67" spans="1:9">
      <c r="A67" s="45"/>
      <c r="B67" s="159" t="s">
        <v>689</v>
      </c>
      <c r="C67" s="160"/>
      <c r="D67" s="45"/>
      <c r="E67" s="45"/>
      <c r="F67" s="45"/>
      <c r="G67" s="161"/>
    </row>
    <row r="68" spans="1:9">
      <c r="A68" s="178" t="s">
        <v>89</v>
      </c>
      <c r="B68" s="453" t="s">
        <v>90</v>
      </c>
      <c r="C68" s="721">
        <v>200</v>
      </c>
      <c r="D68" s="722">
        <v>5</v>
      </c>
      <c r="E68" s="722">
        <v>4.4800000000000004</v>
      </c>
      <c r="F68" s="722">
        <v>17.8</v>
      </c>
      <c r="G68" s="460">
        <v>134</v>
      </c>
    </row>
    <row r="69" spans="1:9" ht="30">
      <c r="A69" s="246" t="s">
        <v>315</v>
      </c>
      <c r="B69" s="174" t="s">
        <v>1157</v>
      </c>
      <c r="C69" s="686">
        <v>90</v>
      </c>
      <c r="D69" s="703">
        <v>7.14</v>
      </c>
      <c r="E69" s="703">
        <v>18.03</v>
      </c>
      <c r="F69" s="703">
        <v>11.79</v>
      </c>
      <c r="G69" s="700">
        <v>235</v>
      </c>
    </row>
    <row r="70" spans="1:9">
      <c r="A70" s="42" t="s">
        <v>131</v>
      </c>
      <c r="B70" s="42" t="s">
        <v>132</v>
      </c>
      <c r="C70" s="43">
        <v>150</v>
      </c>
      <c r="D70" s="692">
        <v>3.6</v>
      </c>
      <c r="E70" s="692">
        <v>6</v>
      </c>
      <c r="F70" s="692">
        <v>37</v>
      </c>
      <c r="G70" s="98">
        <v>221</v>
      </c>
    </row>
    <row r="71" spans="1:9">
      <c r="A71" s="42" t="s">
        <v>21</v>
      </c>
      <c r="B71" s="42" t="s">
        <v>22</v>
      </c>
      <c r="C71" s="43" t="s">
        <v>23</v>
      </c>
      <c r="D71" s="692">
        <v>0.2</v>
      </c>
      <c r="E71" s="692">
        <v>0.05</v>
      </c>
      <c r="F71" s="692">
        <v>15.01</v>
      </c>
      <c r="G71" s="98">
        <v>57</v>
      </c>
    </row>
    <row r="72" spans="1:9">
      <c r="A72" s="42" t="s">
        <v>64</v>
      </c>
      <c r="B72" s="42" t="s">
        <v>67</v>
      </c>
      <c r="C72" s="43">
        <v>30</v>
      </c>
      <c r="D72" s="692">
        <v>1.98</v>
      </c>
      <c r="E72" s="692">
        <v>0.33</v>
      </c>
      <c r="F72" s="692">
        <v>12.3</v>
      </c>
      <c r="G72" s="100">
        <v>62</v>
      </c>
    </row>
    <row r="73" spans="1:9">
      <c r="A73" s="42" t="s">
        <v>64</v>
      </c>
      <c r="B73" s="503" t="s">
        <v>1152</v>
      </c>
      <c r="C73" s="229">
        <v>30</v>
      </c>
      <c r="D73" s="713">
        <v>2.1</v>
      </c>
      <c r="E73" s="713">
        <v>4.8</v>
      </c>
      <c r="F73" s="713">
        <v>20.7</v>
      </c>
      <c r="G73" s="183">
        <v>135</v>
      </c>
    </row>
    <row r="74" spans="1:9" ht="14.25" customHeight="1">
      <c r="A74" s="42"/>
      <c r="B74" s="98" t="s">
        <v>620</v>
      </c>
      <c r="C74" s="156">
        <v>700</v>
      </c>
      <c r="D74" s="696">
        <f>SUM(D68:D73)</f>
        <v>20.02</v>
      </c>
      <c r="E74" s="696">
        <f>SUM(E68:E73)</f>
        <v>33.69</v>
      </c>
      <c r="F74" s="696">
        <f>SUM(F68:F73)</f>
        <v>114.60000000000001</v>
      </c>
      <c r="G74" s="158">
        <f>SUM(G68:G73)</f>
        <v>844</v>
      </c>
    </row>
    <row r="75" spans="1:9">
      <c r="A75" s="42"/>
      <c r="B75" s="155" t="s">
        <v>668</v>
      </c>
      <c r="C75" s="156">
        <f>C66+C74</f>
        <v>1200</v>
      </c>
      <c r="D75" s="714">
        <f t="shared" ref="D75:G75" si="4">D66+D74</f>
        <v>33.99</v>
      </c>
      <c r="E75" s="714">
        <f t="shared" si="4"/>
        <v>48.9</v>
      </c>
      <c r="F75" s="714">
        <f t="shared" si="4"/>
        <v>191.3</v>
      </c>
      <c r="G75" s="158">
        <f t="shared" si="4"/>
        <v>1330</v>
      </c>
    </row>
    <row r="76" spans="1:9">
      <c r="A76" s="42"/>
      <c r="B76" s="155"/>
      <c r="C76" s="156"/>
      <c r="D76" s="696"/>
      <c r="E76" s="696"/>
      <c r="F76" s="696"/>
      <c r="G76" s="705"/>
    </row>
    <row r="77" spans="1:9">
      <c r="A77" s="156"/>
      <c r="B77" s="155" t="s">
        <v>629</v>
      </c>
      <c r="C77" s="156"/>
      <c r="D77" s="156"/>
      <c r="E77" s="156"/>
      <c r="F77" s="156"/>
      <c r="G77" s="157"/>
    </row>
    <row r="78" spans="1:9">
      <c r="A78" s="156"/>
      <c r="B78" s="155" t="s">
        <v>664</v>
      </c>
      <c r="C78" s="253"/>
      <c r="D78" s="156"/>
      <c r="E78" s="156"/>
      <c r="F78" s="156"/>
      <c r="G78" s="157"/>
    </row>
    <row r="79" spans="1:9">
      <c r="A79" s="202" t="s">
        <v>246</v>
      </c>
      <c r="B79" s="97" t="s">
        <v>247</v>
      </c>
      <c r="C79" s="175">
        <v>90</v>
      </c>
      <c r="D79" s="695">
        <v>11.35</v>
      </c>
      <c r="E79" s="695">
        <v>11.78</v>
      </c>
      <c r="F79" s="695">
        <v>14.36</v>
      </c>
      <c r="G79" s="151">
        <v>205</v>
      </c>
      <c r="I79" s="497"/>
    </row>
    <row r="80" spans="1:9">
      <c r="A80" s="42" t="s">
        <v>501</v>
      </c>
      <c r="B80" s="42" t="s">
        <v>502</v>
      </c>
      <c r="C80" s="43">
        <v>40</v>
      </c>
      <c r="D80" s="692">
        <v>0.4</v>
      </c>
      <c r="E80" s="692">
        <v>2.02</v>
      </c>
      <c r="F80" s="692">
        <v>2.48</v>
      </c>
      <c r="G80" s="98">
        <v>30</v>
      </c>
      <c r="I80" s="497"/>
    </row>
    <row r="81" spans="1:11">
      <c r="A81" s="42" t="s">
        <v>136</v>
      </c>
      <c r="B81" s="42" t="s">
        <v>137</v>
      </c>
      <c r="C81" s="43">
        <v>150</v>
      </c>
      <c r="D81" s="692">
        <v>5.0999999999999996</v>
      </c>
      <c r="E81" s="692">
        <v>9.15</v>
      </c>
      <c r="F81" s="692">
        <v>34.200000000000003</v>
      </c>
      <c r="G81" s="98">
        <v>245</v>
      </c>
      <c r="I81" s="497"/>
    </row>
    <row r="82" spans="1:11">
      <c r="A82" s="42" t="s">
        <v>24</v>
      </c>
      <c r="B82" s="42" t="s">
        <v>25</v>
      </c>
      <c r="C82" s="43" t="s">
        <v>26</v>
      </c>
      <c r="D82" s="692">
        <v>0.26</v>
      </c>
      <c r="E82" s="692">
        <v>0.05</v>
      </c>
      <c r="F82" s="692">
        <v>15.22</v>
      </c>
      <c r="G82" s="98">
        <v>59</v>
      </c>
      <c r="I82" s="497"/>
    </row>
    <row r="83" spans="1:11">
      <c r="A83" s="42" t="s">
        <v>64</v>
      </c>
      <c r="B83" s="42" t="s">
        <v>67</v>
      </c>
      <c r="C83" s="43">
        <v>31</v>
      </c>
      <c r="D83" s="692">
        <v>1.98</v>
      </c>
      <c r="E83" s="692">
        <v>0.33</v>
      </c>
      <c r="F83" s="692">
        <v>12.3</v>
      </c>
      <c r="G83" s="100">
        <v>62</v>
      </c>
      <c r="I83" s="497"/>
    </row>
    <row r="84" spans="1:11">
      <c r="A84" s="98"/>
      <c r="B84" s="155" t="s">
        <v>620</v>
      </c>
      <c r="C84" s="156">
        <v>517</v>
      </c>
      <c r="D84" s="697">
        <f>SUM(D79:D83)</f>
        <v>19.090000000000003</v>
      </c>
      <c r="E84" s="697">
        <f>SUM(E79:E83)</f>
        <v>23.33</v>
      </c>
      <c r="F84" s="697">
        <f>SUM(F79:F83)</f>
        <v>78.56</v>
      </c>
      <c r="G84" s="98">
        <f>SUM(G79:G83)</f>
        <v>601</v>
      </c>
      <c r="I84" s="497"/>
    </row>
    <row r="85" spans="1:11">
      <c r="A85" s="45"/>
      <c r="B85" s="159" t="s">
        <v>689</v>
      </c>
      <c r="C85" s="160"/>
      <c r="D85" s="45"/>
      <c r="E85" s="45"/>
      <c r="F85" s="45"/>
      <c r="G85" s="161"/>
    </row>
    <row r="86" spans="1:11">
      <c r="A86" s="178" t="s">
        <v>103</v>
      </c>
      <c r="B86" s="178" t="s">
        <v>104</v>
      </c>
      <c r="C86" s="229">
        <v>200</v>
      </c>
      <c r="D86" s="704">
        <v>3.2</v>
      </c>
      <c r="E86" s="704">
        <v>4.2</v>
      </c>
      <c r="F86" s="704">
        <v>16.36</v>
      </c>
      <c r="G86" s="183">
        <v>108</v>
      </c>
    </row>
    <row r="87" spans="1:11">
      <c r="A87" s="42" t="s">
        <v>18</v>
      </c>
      <c r="B87" s="196" t="s">
        <v>1173</v>
      </c>
      <c r="C87" s="222">
        <v>100</v>
      </c>
      <c r="D87" s="707">
        <v>7.9</v>
      </c>
      <c r="E87" s="707">
        <v>6.01</v>
      </c>
      <c r="F87" s="707">
        <v>3.38</v>
      </c>
      <c r="G87" s="223">
        <v>99</v>
      </c>
    </row>
    <row r="88" spans="1:11">
      <c r="A88" s="42" t="s">
        <v>126</v>
      </c>
      <c r="B88" s="42" t="s">
        <v>169</v>
      </c>
      <c r="C88" s="43">
        <v>150</v>
      </c>
      <c r="D88" s="692">
        <v>4.0999999999999996</v>
      </c>
      <c r="E88" s="692">
        <v>10.8</v>
      </c>
      <c r="F88" s="692">
        <v>39.840000000000003</v>
      </c>
      <c r="G88" s="98">
        <v>232</v>
      </c>
    </row>
    <row r="89" spans="1:11">
      <c r="A89" s="42" t="s">
        <v>21</v>
      </c>
      <c r="B89" s="42" t="s">
        <v>22</v>
      </c>
      <c r="C89" s="43" t="s">
        <v>23</v>
      </c>
      <c r="D89" s="692">
        <v>0.2</v>
      </c>
      <c r="E89" s="692">
        <v>0.05</v>
      </c>
      <c r="F89" s="692">
        <v>15.01</v>
      </c>
      <c r="G89" s="98">
        <v>57</v>
      </c>
    </row>
    <row r="90" spans="1:11">
      <c r="A90" s="42" t="s">
        <v>64</v>
      </c>
      <c r="B90" s="42" t="s">
        <v>67</v>
      </c>
      <c r="C90" s="43">
        <v>36</v>
      </c>
      <c r="D90" s="692">
        <v>2.38</v>
      </c>
      <c r="E90" s="692">
        <v>0.4</v>
      </c>
      <c r="F90" s="692">
        <v>14.76</v>
      </c>
      <c r="G90" s="100">
        <v>74</v>
      </c>
    </row>
    <row r="91" spans="1:11">
      <c r="A91" s="42" t="s">
        <v>64</v>
      </c>
      <c r="B91" s="97" t="s">
        <v>1174</v>
      </c>
      <c r="C91" s="229">
        <v>30</v>
      </c>
      <c r="D91" s="704">
        <v>1.95</v>
      </c>
      <c r="E91" s="704">
        <v>6.6</v>
      </c>
      <c r="F91" s="704">
        <v>20.100000000000001</v>
      </c>
      <c r="G91" s="183">
        <v>147</v>
      </c>
      <c r="H91" s="719">
        <v>6.5</v>
      </c>
      <c r="I91" s="719">
        <v>22</v>
      </c>
      <c r="J91" s="719">
        <v>67</v>
      </c>
      <c r="K91" s="719">
        <v>490</v>
      </c>
    </row>
    <row r="92" spans="1:11">
      <c r="A92" s="42"/>
      <c r="B92" s="98" t="s">
        <v>620</v>
      </c>
      <c r="C92" s="156">
        <v>716</v>
      </c>
      <c r="D92" s="696">
        <f>SUM(D86:D91)</f>
        <v>19.73</v>
      </c>
      <c r="E92" s="696">
        <f>SUM(E86:E91)</f>
        <v>28.060000000000002</v>
      </c>
      <c r="F92" s="696">
        <f>SUM(F86:F91)</f>
        <v>109.45000000000002</v>
      </c>
      <c r="G92" s="158">
        <f>SUM(G86:G91)</f>
        <v>717</v>
      </c>
    </row>
    <row r="93" spans="1:11">
      <c r="A93" s="42"/>
      <c r="B93" s="155" t="s">
        <v>668</v>
      </c>
      <c r="C93" s="156">
        <f>C84+C92</f>
        <v>1233</v>
      </c>
      <c r="D93" s="696">
        <f>D84+D92</f>
        <v>38.820000000000007</v>
      </c>
      <c r="E93" s="696">
        <f t="shared" ref="E93" si="5">E84+E92</f>
        <v>51.39</v>
      </c>
      <c r="F93" s="696">
        <f t="shared" ref="F93" si="6">F84+F92</f>
        <v>188.01000000000002</v>
      </c>
      <c r="G93" s="705">
        <f>G84+G92</f>
        <v>1318</v>
      </c>
    </row>
    <row r="94" spans="1:11" ht="42" customHeight="1">
      <c r="A94" s="811"/>
      <c r="B94" s="812"/>
      <c r="C94" s="812"/>
      <c r="D94" s="812"/>
      <c r="E94" s="812"/>
      <c r="F94" s="812"/>
      <c r="G94" s="813"/>
      <c r="I94" s="497"/>
    </row>
    <row r="95" spans="1:11">
      <c r="A95" s="156"/>
      <c r="B95" s="155" t="s">
        <v>637</v>
      </c>
      <c r="C95" s="156"/>
      <c r="D95" s="156"/>
      <c r="E95" s="156"/>
      <c r="F95" s="156"/>
      <c r="G95" s="157"/>
      <c r="I95" s="497"/>
    </row>
    <row r="96" spans="1:11">
      <c r="A96" s="170"/>
      <c r="B96" s="180" t="s">
        <v>615</v>
      </c>
      <c r="C96" s="181"/>
      <c r="D96" s="170"/>
      <c r="E96" s="170"/>
      <c r="F96" s="170"/>
      <c r="G96" s="182"/>
      <c r="I96" s="497"/>
    </row>
    <row r="97" spans="1:8">
      <c r="A97" s="156"/>
      <c r="B97" s="155" t="s">
        <v>664</v>
      </c>
      <c r="C97" s="253"/>
      <c r="D97" s="156"/>
      <c r="E97" s="156"/>
      <c r="F97" s="156"/>
      <c r="G97" s="157"/>
    </row>
    <row r="98" spans="1:8">
      <c r="A98" s="42" t="s">
        <v>138</v>
      </c>
      <c r="B98" s="42" t="s">
        <v>139</v>
      </c>
      <c r="C98" s="814" t="s">
        <v>1155</v>
      </c>
      <c r="D98" s="692">
        <v>8.58</v>
      </c>
      <c r="E98" s="692">
        <v>13.58</v>
      </c>
      <c r="F98" s="692">
        <v>34.200000000000003</v>
      </c>
      <c r="G98" s="98">
        <v>299</v>
      </c>
    </row>
    <row r="99" spans="1:8">
      <c r="A99" s="202" t="s">
        <v>1136</v>
      </c>
      <c r="B99" s="205" t="s">
        <v>1078</v>
      </c>
      <c r="C99" s="815"/>
      <c r="D99" s="692">
        <v>0.3</v>
      </c>
      <c r="E99" s="692">
        <v>0.05</v>
      </c>
      <c r="F99" s="692">
        <v>0.73</v>
      </c>
      <c r="G99" s="98">
        <v>6</v>
      </c>
    </row>
    <row r="100" spans="1:8">
      <c r="A100" s="42" t="s">
        <v>21</v>
      </c>
      <c r="B100" s="42" t="s">
        <v>22</v>
      </c>
      <c r="C100" s="43" t="s">
        <v>23</v>
      </c>
      <c r="D100" s="692">
        <v>0.2</v>
      </c>
      <c r="E100" s="692">
        <v>0.05</v>
      </c>
      <c r="F100" s="692">
        <v>15.01</v>
      </c>
      <c r="G100" s="98">
        <v>57</v>
      </c>
    </row>
    <row r="101" spans="1:8">
      <c r="A101" s="42" t="s">
        <v>64</v>
      </c>
      <c r="B101" s="42" t="s">
        <v>70</v>
      </c>
      <c r="C101" s="43">
        <v>20</v>
      </c>
      <c r="D101" s="692">
        <v>1.5</v>
      </c>
      <c r="E101" s="692">
        <v>0.59</v>
      </c>
      <c r="F101" s="692">
        <v>10.27</v>
      </c>
      <c r="G101" s="158">
        <v>53</v>
      </c>
    </row>
    <row r="102" spans="1:8">
      <c r="A102" s="42" t="s">
        <v>69</v>
      </c>
      <c r="B102" s="42" t="s">
        <v>650</v>
      </c>
      <c r="C102" s="43">
        <v>200</v>
      </c>
      <c r="D102" s="692">
        <v>5.6</v>
      </c>
      <c r="E102" s="692">
        <v>6.4</v>
      </c>
      <c r="F102" s="692">
        <v>19.399999999999999</v>
      </c>
      <c r="G102" s="100">
        <v>158</v>
      </c>
    </row>
    <row r="103" spans="1:8">
      <c r="A103" s="42"/>
      <c r="B103" s="155" t="s">
        <v>620</v>
      </c>
      <c r="C103" s="156">
        <v>595</v>
      </c>
      <c r="D103" s="697">
        <f>SUM(D98:D102)</f>
        <v>16.18</v>
      </c>
      <c r="E103" s="697">
        <f>SUM(E98:E102)</f>
        <v>20.67</v>
      </c>
      <c r="F103" s="697">
        <f>SUM(F98:F102)</f>
        <v>79.609999999999985</v>
      </c>
      <c r="G103" s="98">
        <f>SUM(G98:G102)</f>
        <v>573</v>
      </c>
    </row>
    <row r="104" spans="1:8">
      <c r="A104" s="42"/>
      <c r="B104" s="155" t="s">
        <v>665</v>
      </c>
      <c r="C104" s="156"/>
      <c r="D104" s="697"/>
      <c r="E104" s="697"/>
      <c r="F104" s="697"/>
      <c r="G104" s="98"/>
    </row>
    <row r="105" spans="1:8">
      <c r="A105" s="178" t="s">
        <v>89</v>
      </c>
      <c r="B105" s="453" t="s">
        <v>90</v>
      </c>
      <c r="C105" s="721">
        <v>200</v>
      </c>
      <c r="D105" s="722">
        <v>5</v>
      </c>
      <c r="E105" s="722">
        <v>4.4800000000000004</v>
      </c>
      <c r="F105" s="722">
        <v>17.8</v>
      </c>
      <c r="G105" s="460">
        <v>134</v>
      </c>
    </row>
    <row r="106" spans="1:8" ht="30">
      <c r="A106" s="499" t="s">
        <v>315</v>
      </c>
      <c r="B106" s="481" t="s">
        <v>1175</v>
      </c>
      <c r="C106" s="686">
        <v>90</v>
      </c>
      <c r="D106" s="703">
        <v>7.14</v>
      </c>
      <c r="E106" s="703">
        <v>18.03</v>
      </c>
      <c r="F106" s="703">
        <v>11.79</v>
      </c>
      <c r="G106" s="700">
        <v>235</v>
      </c>
    </row>
    <row r="107" spans="1:8">
      <c r="A107" s="42" t="s">
        <v>126</v>
      </c>
      <c r="B107" s="42" t="s">
        <v>169</v>
      </c>
      <c r="C107" s="43">
        <v>150</v>
      </c>
      <c r="D107" s="692">
        <v>4.0999999999999996</v>
      </c>
      <c r="E107" s="692">
        <v>10.8</v>
      </c>
      <c r="F107" s="692">
        <v>39.840000000000003</v>
      </c>
      <c r="G107" s="98">
        <v>232</v>
      </c>
    </row>
    <row r="108" spans="1:8">
      <c r="A108" s="202" t="s">
        <v>1136</v>
      </c>
      <c r="B108" s="205" t="s">
        <v>1176</v>
      </c>
      <c r="C108" s="706">
        <v>22</v>
      </c>
      <c r="D108" s="692">
        <v>0.6</v>
      </c>
      <c r="E108" s="692">
        <v>0.1</v>
      </c>
      <c r="F108" s="692">
        <v>1.46</v>
      </c>
      <c r="G108" s="98">
        <v>8</v>
      </c>
    </row>
    <row r="109" spans="1:8">
      <c r="A109" s="42" t="s">
        <v>18</v>
      </c>
      <c r="B109" s="42" t="s">
        <v>19</v>
      </c>
      <c r="C109" s="43" t="s">
        <v>20</v>
      </c>
      <c r="D109" s="692">
        <v>0.24</v>
      </c>
      <c r="E109" s="692">
        <v>0.05</v>
      </c>
      <c r="F109" s="692">
        <v>16</v>
      </c>
      <c r="G109" s="98">
        <v>62</v>
      </c>
    </row>
    <row r="110" spans="1:8">
      <c r="A110" s="42" t="s">
        <v>64</v>
      </c>
      <c r="B110" s="42" t="s">
        <v>67</v>
      </c>
      <c r="C110" s="43">
        <v>30</v>
      </c>
      <c r="D110" s="692">
        <v>1.98</v>
      </c>
      <c r="E110" s="692">
        <v>0.33</v>
      </c>
      <c r="F110" s="692">
        <v>12.3</v>
      </c>
      <c r="G110" s="100">
        <v>62</v>
      </c>
    </row>
    <row r="111" spans="1:8">
      <c r="A111" s="42" t="s">
        <v>64</v>
      </c>
      <c r="B111" s="503" t="s">
        <v>1152</v>
      </c>
      <c r="C111" s="721">
        <v>25</v>
      </c>
      <c r="D111" s="722">
        <v>2</v>
      </c>
      <c r="E111" s="722">
        <v>2.5</v>
      </c>
      <c r="F111" s="722">
        <v>17.5</v>
      </c>
      <c r="G111" s="460">
        <v>100</v>
      </c>
      <c r="H111" s="37" t="s">
        <v>1178</v>
      </c>
    </row>
    <row r="112" spans="1:8">
      <c r="A112" s="42"/>
      <c r="B112" s="98" t="s">
        <v>620</v>
      </c>
      <c r="C112" s="156">
        <v>727</v>
      </c>
      <c r="D112" s="696">
        <f>SUM(D105:D111)</f>
        <v>21.060000000000002</v>
      </c>
      <c r="E112" s="696">
        <f>SUM(E105:E111)</f>
        <v>36.29</v>
      </c>
      <c r="F112" s="696">
        <f>SUM(F105:F111)</f>
        <v>116.69</v>
      </c>
      <c r="G112" s="158">
        <f>SUM(G105:G111)</f>
        <v>833</v>
      </c>
    </row>
    <row r="113" spans="1:7">
      <c r="A113" s="42"/>
      <c r="B113" s="155" t="s">
        <v>668</v>
      </c>
      <c r="C113" s="156">
        <f>C103+C112</f>
        <v>1322</v>
      </c>
      <c r="D113" s="696">
        <f>D103+D112</f>
        <v>37.24</v>
      </c>
      <c r="E113" s="696">
        <f t="shared" ref="E113" si="7">E103+E112</f>
        <v>56.96</v>
      </c>
      <c r="F113" s="696">
        <f t="shared" ref="F113" si="8">F103+F112</f>
        <v>196.29999999999998</v>
      </c>
      <c r="G113" s="705">
        <f>G103+G112</f>
        <v>1406</v>
      </c>
    </row>
    <row r="114" spans="1:7">
      <c r="A114" s="42"/>
      <c r="B114" s="155"/>
      <c r="C114" s="156"/>
      <c r="D114" s="696"/>
      <c r="E114" s="696"/>
      <c r="F114" s="696"/>
      <c r="G114" s="158"/>
    </row>
    <row r="115" spans="1:7">
      <c r="A115" s="156"/>
      <c r="B115" s="155" t="s">
        <v>621</v>
      </c>
      <c r="C115" s="156"/>
      <c r="D115" s="156"/>
      <c r="E115" s="156"/>
      <c r="F115" s="156"/>
      <c r="G115" s="157"/>
    </row>
    <row r="116" spans="1:7">
      <c r="A116" s="156"/>
      <c r="B116" s="155" t="s">
        <v>664</v>
      </c>
      <c r="C116" s="253"/>
      <c r="D116" s="156"/>
      <c r="E116" s="156"/>
      <c r="F116" s="156"/>
      <c r="G116" s="157"/>
    </row>
    <row r="117" spans="1:7">
      <c r="A117" s="42" t="s">
        <v>359</v>
      </c>
      <c r="B117" s="42" t="s">
        <v>630</v>
      </c>
      <c r="C117" s="814" t="s">
        <v>1156</v>
      </c>
      <c r="D117" s="692">
        <v>14.28</v>
      </c>
      <c r="E117" s="692">
        <v>20.329999999999998</v>
      </c>
      <c r="F117" s="692">
        <v>14.59</v>
      </c>
      <c r="G117" s="98">
        <v>322</v>
      </c>
    </row>
    <row r="118" spans="1:7">
      <c r="A118" s="42" t="s">
        <v>501</v>
      </c>
      <c r="B118" s="42" t="s">
        <v>616</v>
      </c>
      <c r="C118" s="815"/>
      <c r="D118" s="692">
        <v>0.3</v>
      </c>
      <c r="E118" s="692">
        <v>1.51</v>
      </c>
      <c r="F118" s="692">
        <v>1.84</v>
      </c>
      <c r="G118" s="657">
        <v>22</v>
      </c>
    </row>
    <row r="119" spans="1:7">
      <c r="A119" s="42" t="s">
        <v>131</v>
      </c>
      <c r="B119" s="42" t="s">
        <v>132</v>
      </c>
      <c r="C119" s="43">
        <v>150</v>
      </c>
      <c r="D119" s="692">
        <v>3.6</v>
      </c>
      <c r="E119" s="692">
        <v>6</v>
      </c>
      <c r="F119" s="692">
        <v>37</v>
      </c>
      <c r="G119" s="98">
        <v>221</v>
      </c>
    </row>
    <row r="120" spans="1:7">
      <c r="A120" s="42" t="s">
        <v>21</v>
      </c>
      <c r="B120" s="42" t="s">
        <v>22</v>
      </c>
      <c r="C120" s="43" t="s">
        <v>23</v>
      </c>
      <c r="D120" s="692">
        <v>0.2</v>
      </c>
      <c r="E120" s="692">
        <v>0.05</v>
      </c>
      <c r="F120" s="692">
        <v>15.01</v>
      </c>
      <c r="G120" s="98">
        <v>57</v>
      </c>
    </row>
    <row r="121" spans="1:7">
      <c r="A121" s="42" t="s">
        <v>64</v>
      </c>
      <c r="B121" s="42" t="s">
        <v>70</v>
      </c>
      <c r="C121" s="43">
        <v>26</v>
      </c>
      <c r="D121" s="692">
        <v>1.95</v>
      </c>
      <c r="E121" s="692">
        <v>0.77</v>
      </c>
      <c r="F121" s="692">
        <v>13.35</v>
      </c>
      <c r="G121" s="158">
        <v>68</v>
      </c>
    </row>
    <row r="122" spans="1:7">
      <c r="A122" s="42" t="s">
        <v>64</v>
      </c>
      <c r="B122" s="97" t="s">
        <v>1152</v>
      </c>
      <c r="C122" s="43">
        <v>20</v>
      </c>
      <c r="D122" s="692">
        <v>1.68</v>
      </c>
      <c r="E122" s="692">
        <v>1.72</v>
      </c>
      <c r="F122" s="692">
        <v>13.8</v>
      </c>
      <c r="G122" s="100">
        <v>78</v>
      </c>
    </row>
    <row r="123" spans="1:7">
      <c r="A123" s="98"/>
      <c r="B123" s="155" t="s">
        <v>639</v>
      </c>
      <c r="C123" s="156">
        <v>516</v>
      </c>
      <c r="D123" s="697">
        <f>SUM(D117:D122)</f>
        <v>22.009999999999998</v>
      </c>
      <c r="E123" s="697">
        <f>SUM(E117:E122)</f>
        <v>30.38</v>
      </c>
      <c r="F123" s="697">
        <f>SUM(F117:F122)</f>
        <v>95.589999999999989</v>
      </c>
      <c r="G123" s="98">
        <f>SUM(G117:G122)</f>
        <v>768</v>
      </c>
    </row>
    <row r="124" spans="1:7">
      <c r="A124" s="98"/>
      <c r="B124" s="155" t="s">
        <v>665</v>
      </c>
      <c r="C124" s="156"/>
      <c r="D124" s="697"/>
      <c r="E124" s="697"/>
      <c r="F124" s="697"/>
      <c r="G124" s="98"/>
    </row>
    <row r="125" spans="1:7">
      <c r="A125" s="42" t="s">
        <v>18</v>
      </c>
      <c r="B125" s="42" t="s">
        <v>96</v>
      </c>
      <c r="C125" s="43">
        <v>200</v>
      </c>
      <c r="D125" s="42">
        <v>0.64</v>
      </c>
      <c r="E125" s="42">
        <v>4.03</v>
      </c>
      <c r="F125" s="42">
        <v>2.52</v>
      </c>
      <c r="G125" s="98">
        <v>48</v>
      </c>
    </row>
    <row r="126" spans="1:7">
      <c r="A126" s="164" t="s">
        <v>287</v>
      </c>
      <c r="B126" s="196" t="s">
        <v>1168</v>
      </c>
      <c r="C126" s="222">
        <v>90</v>
      </c>
      <c r="D126" s="707">
        <v>9.3000000000000007</v>
      </c>
      <c r="E126" s="707">
        <v>24.54</v>
      </c>
      <c r="F126" s="707">
        <v>3.64</v>
      </c>
      <c r="G126" s="223">
        <v>272</v>
      </c>
    </row>
    <row r="127" spans="1:7">
      <c r="A127" s="42" t="s">
        <v>165</v>
      </c>
      <c r="B127" s="42" t="s">
        <v>166</v>
      </c>
      <c r="C127" s="43">
        <v>150</v>
      </c>
      <c r="D127" s="42">
        <v>4.57</v>
      </c>
      <c r="E127" s="42">
        <v>4.34</v>
      </c>
      <c r="F127" s="42">
        <v>35.76</v>
      </c>
      <c r="G127" s="98">
        <v>192</v>
      </c>
    </row>
    <row r="128" spans="1:7">
      <c r="A128" s="42" t="s">
        <v>21</v>
      </c>
      <c r="B128" s="42" t="s">
        <v>22</v>
      </c>
      <c r="C128" s="43" t="s">
        <v>23</v>
      </c>
      <c r="D128" s="692">
        <v>0.2</v>
      </c>
      <c r="E128" s="692">
        <v>0.05</v>
      </c>
      <c r="F128" s="692">
        <v>15.01</v>
      </c>
      <c r="G128" s="98">
        <v>57</v>
      </c>
    </row>
    <row r="129" spans="1:12">
      <c r="A129" s="42" t="s">
        <v>64</v>
      </c>
      <c r="B129" s="42" t="s">
        <v>67</v>
      </c>
      <c r="C129" s="43">
        <v>40</v>
      </c>
      <c r="D129" s="692">
        <v>2.64</v>
      </c>
      <c r="E129" s="692">
        <v>0.44</v>
      </c>
      <c r="F129" s="692">
        <v>16.399999999999999</v>
      </c>
      <c r="G129" s="100">
        <v>83</v>
      </c>
    </row>
    <row r="130" spans="1:12">
      <c r="A130" s="42" t="s">
        <v>64</v>
      </c>
      <c r="B130" s="503" t="s">
        <v>1152</v>
      </c>
      <c r="C130" s="229">
        <v>30</v>
      </c>
      <c r="D130" s="713">
        <v>2.1</v>
      </c>
      <c r="E130" s="713">
        <v>4.8</v>
      </c>
      <c r="F130" s="713">
        <v>20.7</v>
      </c>
      <c r="G130" s="183">
        <v>135</v>
      </c>
      <c r="H130" s="37" t="s">
        <v>1179</v>
      </c>
    </row>
    <row r="131" spans="1:12">
      <c r="A131" s="42"/>
      <c r="B131" s="98" t="s">
        <v>620</v>
      </c>
      <c r="C131" s="156">
        <v>710</v>
      </c>
      <c r="D131" s="696">
        <f>SUM(D125:D130)</f>
        <v>19.450000000000003</v>
      </c>
      <c r="E131" s="696">
        <f>SUM(E125:E130)</f>
        <v>38.199999999999989</v>
      </c>
      <c r="F131" s="696">
        <f>SUM(F125:F130)</f>
        <v>94.03</v>
      </c>
      <c r="G131" s="158">
        <f>SUM(G125:G130)</f>
        <v>787</v>
      </c>
    </row>
    <row r="132" spans="1:12">
      <c r="A132" s="42"/>
      <c r="B132" s="155" t="s">
        <v>668</v>
      </c>
      <c r="C132" s="156">
        <f>C123+C131</f>
        <v>1226</v>
      </c>
      <c r="D132" s="696">
        <f>D123+D131</f>
        <v>41.46</v>
      </c>
      <c r="E132" s="696">
        <f t="shared" ref="E132" si="9">E123+E131</f>
        <v>68.579999999999984</v>
      </c>
      <c r="F132" s="696">
        <f t="shared" ref="F132" si="10">F123+F131</f>
        <v>189.62</v>
      </c>
      <c r="G132" s="705">
        <f>G123+G131</f>
        <v>1555</v>
      </c>
    </row>
    <row r="133" spans="1:12">
      <c r="A133" s="317"/>
      <c r="B133" s="317"/>
      <c r="C133" s="317"/>
      <c r="D133" s="317"/>
      <c r="E133" s="317"/>
      <c r="F133" s="317"/>
      <c r="G133" s="317"/>
    </row>
    <row r="134" spans="1:12">
      <c r="A134" s="156"/>
      <c r="B134" s="155" t="s">
        <v>623</v>
      </c>
      <c r="C134" s="156"/>
      <c r="D134" s="156"/>
      <c r="E134" s="156"/>
      <c r="F134" s="156"/>
      <c r="G134" s="157"/>
    </row>
    <row r="135" spans="1:12">
      <c r="A135" s="156"/>
      <c r="B135" s="155" t="s">
        <v>664</v>
      </c>
      <c r="C135" s="253"/>
      <c r="D135" s="156"/>
      <c r="E135" s="156"/>
      <c r="F135" s="156"/>
      <c r="G135" s="157"/>
    </row>
    <row r="136" spans="1:12" ht="30">
      <c r="A136" s="246" t="s">
        <v>315</v>
      </c>
      <c r="B136" s="174" t="s">
        <v>1157</v>
      </c>
      <c r="C136" s="686">
        <v>90</v>
      </c>
      <c r="D136" s="703">
        <v>7.14</v>
      </c>
      <c r="E136" s="703">
        <v>18.03</v>
      </c>
      <c r="F136" s="703">
        <v>11.79</v>
      </c>
      <c r="G136" s="700">
        <v>235</v>
      </c>
    </row>
    <row r="137" spans="1:12">
      <c r="A137" s="42" t="s">
        <v>126</v>
      </c>
      <c r="B137" s="42" t="s">
        <v>169</v>
      </c>
      <c r="C137" s="43">
        <v>150</v>
      </c>
      <c r="D137" s="692">
        <v>4.0999999999999996</v>
      </c>
      <c r="E137" s="692">
        <v>10.8</v>
      </c>
      <c r="F137" s="692">
        <v>39.840000000000003</v>
      </c>
      <c r="G137" s="98">
        <v>232</v>
      </c>
    </row>
    <row r="138" spans="1:12">
      <c r="A138" s="42" t="s">
        <v>45</v>
      </c>
      <c r="B138" s="42" t="s">
        <v>1158</v>
      </c>
      <c r="C138" s="43">
        <v>200</v>
      </c>
      <c r="D138" s="692">
        <v>0.32</v>
      </c>
      <c r="E138" s="692">
        <v>0</v>
      </c>
      <c r="F138" s="692">
        <v>35.799999999999997</v>
      </c>
      <c r="G138" s="98">
        <v>98</v>
      </c>
    </row>
    <row r="139" spans="1:12">
      <c r="A139" s="42" t="s">
        <v>64</v>
      </c>
      <c r="B139" s="177" t="s">
        <v>618</v>
      </c>
      <c r="C139" s="43">
        <v>28</v>
      </c>
      <c r="D139" s="692">
        <v>2.74</v>
      </c>
      <c r="E139" s="692">
        <v>0.47</v>
      </c>
      <c r="F139" s="692">
        <v>17.22</v>
      </c>
      <c r="G139" s="158">
        <v>58</v>
      </c>
    </row>
    <row r="140" spans="1:12">
      <c r="A140" s="42" t="s">
        <v>64</v>
      </c>
      <c r="B140" s="97" t="s">
        <v>544</v>
      </c>
      <c r="C140" s="43">
        <v>56</v>
      </c>
      <c r="D140" s="698">
        <v>3.24</v>
      </c>
      <c r="E140" s="698">
        <v>1.56</v>
      </c>
      <c r="F140" s="698">
        <v>42.96</v>
      </c>
      <c r="G140" s="98">
        <v>197</v>
      </c>
    </row>
    <row r="141" spans="1:12">
      <c r="A141" s="42"/>
      <c r="B141" s="155" t="s">
        <v>620</v>
      </c>
      <c r="C141" s="156">
        <f>SUM(C136:C140)</f>
        <v>524</v>
      </c>
      <c r="D141" s="694">
        <f>SUM(D136:D140)</f>
        <v>17.54</v>
      </c>
      <c r="E141" s="694">
        <f>SUM(E136:E140)</f>
        <v>30.86</v>
      </c>
      <c r="F141" s="694">
        <f>SUM(F136:F140)</f>
        <v>147.61000000000001</v>
      </c>
      <c r="G141" s="158">
        <f>SUM(G136:G140)</f>
        <v>820</v>
      </c>
    </row>
    <row r="142" spans="1:12">
      <c r="A142" s="98"/>
      <c r="B142" s="155" t="s">
        <v>665</v>
      </c>
      <c r="C142" s="156"/>
      <c r="D142" s="697"/>
      <c r="E142" s="697"/>
      <c r="F142" s="697"/>
      <c r="G142" s="98"/>
    </row>
    <row r="143" spans="1:12" ht="24.75" customHeight="1">
      <c r="A143" s="178" t="s">
        <v>18</v>
      </c>
      <c r="B143" s="178" t="s">
        <v>1180</v>
      </c>
      <c r="C143" s="229" t="s">
        <v>157</v>
      </c>
      <c r="D143" s="704">
        <f>0.34+1.11</f>
        <v>1.4500000000000002</v>
      </c>
      <c r="E143" s="704">
        <f>2.4+0.12</f>
        <v>2.52</v>
      </c>
      <c r="F143" s="704">
        <f>1.88+7.44</f>
        <v>9.32</v>
      </c>
      <c r="G143" s="183">
        <v>65</v>
      </c>
      <c r="H143" s="9">
        <v>10</v>
      </c>
      <c r="I143" s="8">
        <f>1.67/15*10</f>
        <v>1.1133333333333333</v>
      </c>
      <c r="J143" s="8">
        <f>0.18/15*10</f>
        <v>0.12</v>
      </c>
      <c r="K143" s="8">
        <f>11.16/15*10</f>
        <v>7.4399999999999995</v>
      </c>
      <c r="L143" s="5">
        <f>53/15*10</f>
        <v>35.333333333333329</v>
      </c>
    </row>
    <row r="144" spans="1:12">
      <c r="A144" s="196" t="s">
        <v>359</v>
      </c>
      <c r="B144" s="196" t="s">
        <v>1181</v>
      </c>
      <c r="C144" s="825" t="s">
        <v>1156</v>
      </c>
      <c r="D144" s="707">
        <v>14.28</v>
      </c>
      <c r="E144" s="707">
        <v>23.33</v>
      </c>
      <c r="F144" s="707">
        <v>14.59</v>
      </c>
      <c r="G144" s="223">
        <v>322</v>
      </c>
    </row>
    <row r="145" spans="1:8">
      <c r="A145" s="42" t="s">
        <v>501</v>
      </c>
      <c r="B145" s="42" t="s">
        <v>616</v>
      </c>
      <c r="C145" s="826"/>
      <c r="D145" s="692">
        <v>0.3</v>
      </c>
      <c r="E145" s="692">
        <v>1.51</v>
      </c>
      <c r="F145" s="692">
        <v>1.84</v>
      </c>
      <c r="G145" s="657">
        <v>22</v>
      </c>
    </row>
    <row r="146" spans="1:8">
      <c r="A146" s="42" t="s">
        <v>136</v>
      </c>
      <c r="B146" s="42" t="s">
        <v>137</v>
      </c>
      <c r="C146" s="43">
        <v>150</v>
      </c>
      <c r="D146" s="692">
        <v>5.0999999999999996</v>
      </c>
      <c r="E146" s="692">
        <v>9.15</v>
      </c>
      <c r="F146" s="692">
        <v>34.200000000000003</v>
      </c>
      <c r="G146" s="98">
        <v>245</v>
      </c>
    </row>
    <row r="147" spans="1:8">
      <c r="A147" s="42" t="s">
        <v>21</v>
      </c>
      <c r="B147" s="42" t="s">
        <v>22</v>
      </c>
      <c r="C147" s="43" t="s">
        <v>23</v>
      </c>
      <c r="D147" s="692">
        <v>0.2</v>
      </c>
      <c r="E147" s="692">
        <v>0.05</v>
      </c>
      <c r="F147" s="692">
        <v>15.01</v>
      </c>
      <c r="G147" s="98">
        <v>57</v>
      </c>
    </row>
    <row r="148" spans="1:8">
      <c r="A148" s="42" t="s">
        <v>64</v>
      </c>
      <c r="B148" s="42" t="s">
        <v>67</v>
      </c>
      <c r="C148" s="43">
        <v>15</v>
      </c>
      <c r="D148" s="42">
        <v>0.99</v>
      </c>
      <c r="E148" s="42">
        <v>0.17</v>
      </c>
      <c r="F148" s="42">
        <v>6.2</v>
      </c>
      <c r="G148" s="98">
        <v>31</v>
      </c>
    </row>
    <row r="149" spans="1:8">
      <c r="A149" s="42" t="s">
        <v>64</v>
      </c>
      <c r="B149" s="503" t="s">
        <v>1152</v>
      </c>
      <c r="C149" s="229">
        <v>15</v>
      </c>
      <c r="D149" s="42">
        <v>1.05</v>
      </c>
      <c r="E149" s="42">
        <v>2.4</v>
      </c>
      <c r="F149" s="42">
        <v>10.35</v>
      </c>
      <c r="G149" s="183">
        <v>68</v>
      </c>
      <c r="H149" s="37" t="s">
        <v>1179</v>
      </c>
    </row>
    <row r="150" spans="1:8">
      <c r="A150" s="42"/>
      <c r="B150" s="98" t="s">
        <v>620</v>
      </c>
      <c r="C150" s="156">
        <v>710</v>
      </c>
      <c r="D150" s="696">
        <f>SUM(D143:D149)</f>
        <v>23.37</v>
      </c>
      <c r="E150" s="696">
        <f>SUM(E143:E149)</f>
        <v>39.129999999999995</v>
      </c>
      <c r="F150" s="696">
        <f>SUM(F143:F149)</f>
        <v>91.51</v>
      </c>
      <c r="G150" s="158">
        <f>SUM(G143:G149)</f>
        <v>810</v>
      </c>
    </row>
    <row r="151" spans="1:8">
      <c r="A151" s="42"/>
      <c r="B151" s="155" t="s">
        <v>668</v>
      </c>
      <c r="C151" s="156">
        <f>C141+C150</f>
        <v>1234</v>
      </c>
      <c r="D151" s="696">
        <f>D141+D150</f>
        <v>40.909999999999997</v>
      </c>
      <c r="E151" s="696">
        <f t="shared" ref="E151" si="11">E141+E150</f>
        <v>69.989999999999995</v>
      </c>
      <c r="F151" s="696">
        <f t="shared" ref="F151" si="12">F141+F150</f>
        <v>239.12</v>
      </c>
      <c r="G151" s="705">
        <f>G141+G150</f>
        <v>1630</v>
      </c>
    </row>
    <row r="152" spans="1:8">
      <c r="A152" s="317"/>
      <c r="B152" s="317"/>
      <c r="C152" s="317"/>
      <c r="D152" s="317"/>
      <c r="E152" s="317"/>
      <c r="F152" s="317"/>
      <c r="G152" s="317"/>
    </row>
    <row r="153" spans="1:8">
      <c r="A153" s="156"/>
      <c r="B153" s="155" t="s">
        <v>627</v>
      </c>
      <c r="C153" s="156"/>
      <c r="D153" s="156"/>
      <c r="E153" s="156"/>
      <c r="F153" s="156"/>
      <c r="G153" s="157"/>
    </row>
    <row r="154" spans="1:8">
      <c r="A154" s="156"/>
      <c r="B154" s="155" t="s">
        <v>664</v>
      </c>
      <c r="C154" s="253"/>
      <c r="D154" s="156"/>
      <c r="E154" s="156"/>
      <c r="F154" s="156"/>
      <c r="G154" s="157"/>
    </row>
    <row r="155" spans="1:8">
      <c r="A155" s="178" t="s">
        <v>476</v>
      </c>
      <c r="B155" s="178" t="s">
        <v>483</v>
      </c>
      <c r="C155" s="229">
        <v>150</v>
      </c>
      <c r="D155" s="704">
        <v>6.95</v>
      </c>
      <c r="E155" s="704">
        <v>7.94</v>
      </c>
      <c r="F155" s="704">
        <v>42.26</v>
      </c>
      <c r="G155" s="183">
        <v>276</v>
      </c>
    </row>
    <row r="156" spans="1:8" ht="15.75">
      <c r="A156" s="42"/>
      <c r="B156" s="8" t="s">
        <v>1159</v>
      </c>
      <c r="C156" s="43">
        <v>20</v>
      </c>
      <c r="D156" s="692">
        <v>1.5</v>
      </c>
      <c r="E156" s="692">
        <v>0.04</v>
      </c>
      <c r="F156" s="692">
        <v>11.36</v>
      </c>
      <c r="G156" s="98">
        <v>52</v>
      </c>
    </row>
    <row r="157" spans="1:8">
      <c r="A157" s="42" t="s">
        <v>34</v>
      </c>
      <c r="B157" s="42" t="s">
        <v>35</v>
      </c>
      <c r="C157" s="43">
        <v>200</v>
      </c>
      <c r="D157" s="692">
        <v>0.4</v>
      </c>
      <c r="E157" s="692">
        <v>0</v>
      </c>
      <c r="F157" s="692">
        <v>23.6</v>
      </c>
      <c r="G157" s="98">
        <v>94</v>
      </c>
    </row>
    <row r="158" spans="1:8">
      <c r="A158" s="42" t="s">
        <v>64</v>
      </c>
      <c r="B158" s="42" t="s">
        <v>70</v>
      </c>
      <c r="C158" s="43">
        <v>32</v>
      </c>
      <c r="D158" s="692">
        <v>2.31</v>
      </c>
      <c r="E158" s="692">
        <v>0.91</v>
      </c>
      <c r="F158" s="692">
        <v>15.79</v>
      </c>
      <c r="G158" s="98">
        <v>84</v>
      </c>
    </row>
    <row r="159" spans="1:8">
      <c r="A159" s="42" t="s">
        <v>454</v>
      </c>
      <c r="B159" s="42" t="s">
        <v>1160</v>
      </c>
      <c r="C159" s="43">
        <v>100</v>
      </c>
      <c r="D159" s="692">
        <v>0.4</v>
      </c>
      <c r="E159" s="692">
        <v>0.4</v>
      </c>
      <c r="F159" s="692">
        <v>9.8000000000000007</v>
      </c>
      <c r="G159" s="98">
        <v>47</v>
      </c>
    </row>
    <row r="160" spans="1:8">
      <c r="A160" s="42"/>
      <c r="B160" s="155" t="s">
        <v>620</v>
      </c>
      <c r="C160" s="156">
        <f>SUM(C155:C159)</f>
        <v>502</v>
      </c>
      <c r="D160" s="697">
        <f>SUM(D155:D159)</f>
        <v>11.56</v>
      </c>
      <c r="E160" s="697">
        <f>SUM(E155:E159)</f>
        <v>9.2900000000000009</v>
      </c>
      <c r="F160" s="697">
        <f>SUM(F155:F159)</f>
        <v>102.80999999999999</v>
      </c>
      <c r="G160" s="100">
        <f>SUM(G155:G159)</f>
        <v>553</v>
      </c>
    </row>
    <row r="161" spans="1:7">
      <c r="A161" s="98"/>
      <c r="B161" s="155" t="s">
        <v>665</v>
      </c>
      <c r="C161" s="156"/>
      <c r="D161" s="697"/>
      <c r="E161" s="697"/>
      <c r="F161" s="697"/>
      <c r="G161" s="98"/>
    </row>
    <row r="162" spans="1:7" ht="30">
      <c r="A162" s="246" t="s">
        <v>18</v>
      </c>
      <c r="B162" s="97" t="s">
        <v>1182</v>
      </c>
      <c r="C162" s="706" t="s">
        <v>159</v>
      </c>
      <c r="D162" s="720">
        <v>4.16</v>
      </c>
      <c r="E162" s="720">
        <v>6.9</v>
      </c>
      <c r="F162" s="720">
        <v>14.96</v>
      </c>
      <c r="G162" s="689">
        <v>135</v>
      </c>
    </row>
    <row r="163" spans="1:7">
      <c r="A163" s="196" t="s">
        <v>18</v>
      </c>
      <c r="B163" s="196" t="s">
        <v>864</v>
      </c>
      <c r="C163" s="825" t="s">
        <v>1156</v>
      </c>
      <c r="D163" s="42">
        <v>10.62</v>
      </c>
      <c r="E163" s="42">
        <v>25.66</v>
      </c>
      <c r="F163" s="42">
        <v>14.09</v>
      </c>
      <c r="G163" s="98">
        <v>326</v>
      </c>
    </row>
    <row r="164" spans="1:7">
      <c r="A164" s="42" t="s">
        <v>501</v>
      </c>
      <c r="B164" s="42" t="s">
        <v>616</v>
      </c>
      <c r="C164" s="826"/>
      <c r="D164" s="692">
        <v>0.3</v>
      </c>
      <c r="E164" s="692">
        <v>1.51</v>
      </c>
      <c r="F164" s="692">
        <v>1.84</v>
      </c>
      <c r="G164" s="657">
        <v>22</v>
      </c>
    </row>
    <row r="165" spans="1:7">
      <c r="A165" s="42" t="s">
        <v>126</v>
      </c>
      <c r="B165" s="42" t="s">
        <v>169</v>
      </c>
      <c r="C165" s="43">
        <v>150</v>
      </c>
      <c r="D165" s="692">
        <v>4.0999999999999996</v>
      </c>
      <c r="E165" s="692">
        <v>10.8</v>
      </c>
      <c r="F165" s="692">
        <v>39.840000000000003</v>
      </c>
      <c r="G165" s="98">
        <v>232</v>
      </c>
    </row>
    <row r="166" spans="1:7">
      <c r="A166" s="42" t="s">
        <v>21</v>
      </c>
      <c r="B166" s="42" t="s">
        <v>22</v>
      </c>
      <c r="C166" s="43" t="s">
        <v>23</v>
      </c>
      <c r="D166" s="692">
        <v>0.2</v>
      </c>
      <c r="E166" s="692">
        <v>0.05</v>
      </c>
      <c r="F166" s="692">
        <v>15.01</v>
      </c>
      <c r="G166" s="98">
        <v>57</v>
      </c>
    </row>
    <row r="167" spans="1:7">
      <c r="A167" s="42" t="s">
        <v>64</v>
      </c>
      <c r="B167" s="42" t="s">
        <v>67</v>
      </c>
      <c r="C167" s="43">
        <v>35</v>
      </c>
      <c r="D167" s="42">
        <v>2.31</v>
      </c>
      <c r="E167" s="42">
        <v>0.39</v>
      </c>
      <c r="F167" s="42">
        <v>14.35</v>
      </c>
      <c r="G167" s="98">
        <v>72</v>
      </c>
    </row>
    <row r="168" spans="1:7">
      <c r="A168" s="42"/>
      <c r="B168" s="98" t="s">
        <v>620</v>
      </c>
      <c r="C168" s="156">
        <v>710</v>
      </c>
      <c r="D168" s="696">
        <f>SUM(D162:D167)</f>
        <v>21.689999999999998</v>
      </c>
      <c r="E168" s="696">
        <f>SUM(E162:E167)</f>
        <v>45.31</v>
      </c>
      <c r="F168" s="696">
        <f>SUM(F162:F167)</f>
        <v>100.09</v>
      </c>
      <c r="G168" s="158">
        <f>SUM(G162:G167)</f>
        <v>844</v>
      </c>
    </row>
    <row r="169" spans="1:7">
      <c r="A169" s="42"/>
      <c r="B169" s="155" t="s">
        <v>668</v>
      </c>
      <c r="C169" s="156">
        <f>C160+C168</f>
        <v>1212</v>
      </c>
      <c r="D169" s="696">
        <f>D160+D168</f>
        <v>33.25</v>
      </c>
      <c r="E169" s="696">
        <f>E160+E168</f>
        <v>54.6</v>
      </c>
      <c r="F169" s="696">
        <f>F160+F168</f>
        <v>202.89999999999998</v>
      </c>
      <c r="G169" s="705">
        <f>G160+G168</f>
        <v>1397</v>
      </c>
    </row>
    <row r="170" spans="1:7">
      <c r="A170" s="317"/>
      <c r="B170" s="317"/>
      <c r="C170" s="317"/>
      <c r="D170" s="317"/>
      <c r="E170" s="317"/>
      <c r="F170" s="317"/>
      <c r="G170" s="317"/>
    </row>
    <row r="171" spans="1:7">
      <c r="A171" s="156"/>
      <c r="B171" s="155" t="s">
        <v>629</v>
      </c>
      <c r="C171" s="156"/>
      <c r="D171" s="156"/>
      <c r="E171" s="156"/>
      <c r="F171" s="156"/>
      <c r="G171" s="157"/>
    </row>
    <row r="172" spans="1:7">
      <c r="A172" s="156"/>
      <c r="B172" s="155" t="s">
        <v>664</v>
      </c>
      <c r="C172" s="253"/>
      <c r="D172" s="156"/>
      <c r="E172" s="156"/>
      <c r="F172" s="156"/>
      <c r="G172" s="157"/>
    </row>
    <row r="173" spans="1:7">
      <c r="A173" s="246" t="s">
        <v>18</v>
      </c>
      <c r="B173" s="42" t="s">
        <v>1161</v>
      </c>
      <c r="C173" s="814" t="s">
        <v>1162</v>
      </c>
      <c r="D173" s="695">
        <v>11.35</v>
      </c>
      <c r="E173" s="695">
        <v>11.78</v>
      </c>
      <c r="F173" s="695">
        <v>14.36</v>
      </c>
      <c r="G173" s="151">
        <v>205</v>
      </c>
    </row>
    <row r="174" spans="1:7">
      <c r="A174" s="42" t="s">
        <v>501</v>
      </c>
      <c r="B174" s="42" t="s">
        <v>616</v>
      </c>
      <c r="C174" s="815"/>
      <c r="D174" s="692">
        <v>0.4</v>
      </c>
      <c r="E174" s="692">
        <v>2.02</v>
      </c>
      <c r="F174" s="692">
        <v>2.48</v>
      </c>
      <c r="G174" s="98">
        <v>30</v>
      </c>
    </row>
    <row r="175" spans="1:7">
      <c r="A175" s="42" t="s">
        <v>136</v>
      </c>
      <c r="B175" s="42" t="s">
        <v>137</v>
      </c>
      <c r="C175" s="43">
        <v>150</v>
      </c>
      <c r="D175" s="692">
        <v>5.0999999999999996</v>
      </c>
      <c r="E175" s="692">
        <v>9.15</v>
      </c>
      <c r="F175" s="692">
        <v>34.200000000000003</v>
      </c>
      <c r="G175" s="98">
        <v>245</v>
      </c>
    </row>
    <row r="176" spans="1:7">
      <c r="A176" s="42" t="s">
        <v>24</v>
      </c>
      <c r="B176" s="42" t="s">
        <v>25</v>
      </c>
      <c r="C176" s="43" t="s">
        <v>26</v>
      </c>
      <c r="D176" s="692">
        <v>0.26</v>
      </c>
      <c r="E176" s="692">
        <v>0.05</v>
      </c>
      <c r="F176" s="692">
        <v>15.22</v>
      </c>
      <c r="G176" s="98">
        <v>59</v>
      </c>
    </row>
    <row r="177" spans="1:8">
      <c r="A177" s="42" t="s">
        <v>64</v>
      </c>
      <c r="B177" s="42" t="s">
        <v>67</v>
      </c>
      <c r="C177" s="43">
        <v>30</v>
      </c>
      <c r="D177" s="692">
        <v>1.98</v>
      </c>
      <c r="E177" s="692">
        <v>0.33</v>
      </c>
      <c r="F177" s="692">
        <v>12.3</v>
      </c>
      <c r="G177" s="100">
        <v>62</v>
      </c>
    </row>
    <row r="178" spans="1:8">
      <c r="A178" s="98"/>
      <c r="B178" s="155" t="s">
        <v>620</v>
      </c>
      <c r="C178" s="156">
        <v>517</v>
      </c>
      <c r="D178" s="697">
        <f>SUM(D173:D177)</f>
        <v>19.090000000000003</v>
      </c>
      <c r="E178" s="697">
        <f>SUM(E173:E177)</f>
        <v>23.33</v>
      </c>
      <c r="F178" s="697">
        <f>SUM(F173:F177)</f>
        <v>78.56</v>
      </c>
      <c r="G178" s="98">
        <f>SUM(G173:G177)</f>
        <v>601</v>
      </c>
    </row>
    <row r="179" spans="1:8">
      <c r="A179" s="98"/>
      <c r="B179" s="155" t="s">
        <v>665</v>
      </c>
      <c r="C179" s="156"/>
      <c r="D179" s="697"/>
      <c r="E179" s="697"/>
      <c r="F179" s="697"/>
      <c r="G179" s="98"/>
    </row>
    <row r="180" spans="1:8" ht="30">
      <c r="A180" s="246" t="s">
        <v>18</v>
      </c>
      <c r="B180" s="97" t="s">
        <v>1183</v>
      </c>
      <c r="C180" s="706" t="s">
        <v>159</v>
      </c>
      <c r="D180" s="720">
        <f>3.2+1.13</f>
        <v>4.33</v>
      </c>
      <c r="E180" s="720">
        <f>4.2+1.58</f>
        <v>5.78</v>
      </c>
      <c r="F180" s="720">
        <f>16.36+0</f>
        <v>16.36</v>
      </c>
      <c r="G180" s="689">
        <f>108+19</f>
        <v>127</v>
      </c>
    </row>
    <row r="181" spans="1:8" ht="30">
      <c r="A181" s="246" t="s">
        <v>315</v>
      </c>
      <c r="B181" s="174" t="s">
        <v>1157</v>
      </c>
      <c r="C181" s="686">
        <v>90</v>
      </c>
      <c r="D181" s="703">
        <v>7.14</v>
      </c>
      <c r="E181" s="703">
        <v>18.03</v>
      </c>
      <c r="F181" s="703">
        <v>11.79</v>
      </c>
      <c r="G181" s="700">
        <v>235</v>
      </c>
    </row>
    <row r="182" spans="1:8">
      <c r="A182" s="42" t="s">
        <v>131</v>
      </c>
      <c r="B182" s="42" t="s">
        <v>132</v>
      </c>
      <c r="C182" s="43">
        <v>150</v>
      </c>
      <c r="D182" s="692">
        <v>3.6</v>
      </c>
      <c r="E182" s="692">
        <v>6</v>
      </c>
      <c r="F182" s="692">
        <v>37</v>
      </c>
      <c r="G182" s="98">
        <v>221</v>
      </c>
    </row>
    <row r="183" spans="1:8">
      <c r="A183" s="42" t="s">
        <v>21</v>
      </c>
      <c r="B183" s="42" t="s">
        <v>22</v>
      </c>
      <c r="C183" s="43" t="s">
        <v>23</v>
      </c>
      <c r="D183" s="692">
        <v>0.2</v>
      </c>
      <c r="E183" s="692">
        <v>0.05</v>
      </c>
      <c r="F183" s="692">
        <v>15.01</v>
      </c>
      <c r="G183" s="98">
        <v>57</v>
      </c>
    </row>
    <row r="184" spans="1:8">
      <c r="A184" s="42" t="s">
        <v>64</v>
      </c>
      <c r="B184" s="42" t="s">
        <v>67</v>
      </c>
      <c r="C184" s="43">
        <v>35</v>
      </c>
      <c r="D184" s="42">
        <v>2.77</v>
      </c>
      <c r="E184" s="42">
        <v>0.47</v>
      </c>
      <c r="F184" s="42">
        <v>17.22</v>
      </c>
      <c r="G184" s="98">
        <v>87</v>
      </c>
    </row>
    <row r="185" spans="1:8">
      <c r="A185" s="42" t="s">
        <v>64</v>
      </c>
      <c r="B185" s="503" t="s">
        <v>1152</v>
      </c>
      <c r="C185" s="721">
        <v>25</v>
      </c>
      <c r="D185" s="722">
        <v>2</v>
      </c>
      <c r="E185" s="722">
        <v>2.5</v>
      </c>
      <c r="F185" s="722">
        <v>17.5</v>
      </c>
      <c r="G185" s="460">
        <v>100</v>
      </c>
      <c r="H185" s="37" t="s">
        <v>1178</v>
      </c>
    </row>
    <row r="186" spans="1:8">
      <c r="A186" s="42"/>
      <c r="B186" s="98" t="s">
        <v>620</v>
      </c>
      <c r="C186" s="156">
        <v>705</v>
      </c>
      <c r="D186" s="696">
        <f>SUM(D180:D185)</f>
        <v>20.04</v>
      </c>
      <c r="E186" s="696">
        <f>SUM(E180:E185)</f>
        <v>32.83</v>
      </c>
      <c r="F186" s="696">
        <f>SUM(F180:F185)</f>
        <v>114.88000000000001</v>
      </c>
      <c r="G186" s="158">
        <f>SUM(G180:G185)</f>
        <v>827</v>
      </c>
    </row>
    <row r="187" spans="1:8">
      <c r="A187" s="42"/>
      <c r="B187" s="98" t="s">
        <v>668</v>
      </c>
      <c r="C187" s="156">
        <f>C178+C186</f>
        <v>1222</v>
      </c>
      <c r="D187" s="696">
        <f>D178+D186</f>
        <v>39.130000000000003</v>
      </c>
      <c r="E187" s="696">
        <f t="shared" ref="E187" si="13">E178+E186</f>
        <v>56.16</v>
      </c>
      <c r="F187" s="696">
        <f t="shared" ref="F187" si="14">F178+F186</f>
        <v>193.44</v>
      </c>
      <c r="G187" s="705">
        <f>G178+G186</f>
        <v>1428</v>
      </c>
    </row>
  </sheetData>
  <mergeCells count="14">
    <mergeCell ref="C173:C174"/>
    <mergeCell ref="A94:G94"/>
    <mergeCell ref="C98:C99"/>
    <mergeCell ref="C117:C118"/>
    <mergeCell ref="A1:G1"/>
    <mergeCell ref="A3:G3"/>
    <mergeCell ref="A6:A7"/>
    <mergeCell ref="B6:B7"/>
    <mergeCell ref="C6:C7"/>
    <mergeCell ref="D6:F6"/>
    <mergeCell ref="C144:C145"/>
    <mergeCell ref="C163:C164"/>
    <mergeCell ref="A4:G4"/>
    <mergeCell ref="A2:G2"/>
  </mergeCells>
  <pageMargins left="0.7" right="0.7" top="0.75" bottom="0.75" header="0.3" footer="0.3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7"/>
  <sheetViews>
    <sheetView zoomScaleNormal="100" workbookViewId="0">
      <selection activeCell="G1" sqref="A1:G110"/>
    </sheetView>
  </sheetViews>
  <sheetFormatPr defaultColWidth="9.140625" defaultRowHeight="15"/>
  <cols>
    <col min="1" max="1" width="9.5703125" style="99" customWidth="1"/>
    <col min="2" max="2" width="38.28515625" style="99" customWidth="1"/>
    <col min="3" max="7" width="8.7109375" style="99" customWidth="1"/>
    <col min="8" max="16384" width="9.140625" style="99"/>
  </cols>
  <sheetData>
    <row r="2" spans="1:15">
      <c r="A2" s="49"/>
      <c r="B2" s="108" t="s">
        <v>608</v>
      </c>
      <c r="C2" s="109"/>
      <c r="D2" s="109"/>
    </row>
    <row r="3" spans="1:15">
      <c r="A3" s="49"/>
      <c r="B3" s="109" t="s">
        <v>609</v>
      </c>
      <c r="C3" s="108"/>
      <c r="D3" s="109"/>
      <c r="F3" s="50"/>
      <c r="G3" s="50"/>
    </row>
    <row r="4" spans="1:15">
      <c r="A4" s="49"/>
      <c r="B4" s="109" t="s">
        <v>648</v>
      </c>
      <c r="C4" s="726" t="s">
        <v>649</v>
      </c>
      <c r="D4" s="726"/>
      <c r="E4" s="726"/>
      <c r="F4" s="726"/>
      <c r="G4" s="50"/>
    </row>
    <row r="5" spans="1:15">
      <c r="A5" s="49"/>
      <c r="B5" s="109"/>
      <c r="C5" s="148"/>
      <c r="D5" s="149"/>
      <c r="E5" s="150"/>
      <c r="F5" s="150"/>
      <c r="G5" s="50"/>
    </row>
    <row r="6" spans="1:15" ht="29.25">
      <c r="A6" s="151" t="s">
        <v>0</v>
      </c>
      <c r="B6" s="152" t="s">
        <v>1</v>
      </c>
      <c r="C6" s="153" t="s">
        <v>611</v>
      </c>
      <c r="D6" s="151" t="s">
        <v>3</v>
      </c>
      <c r="E6" s="151"/>
      <c r="F6" s="151"/>
      <c r="G6" s="154" t="s">
        <v>612</v>
      </c>
    </row>
    <row r="7" spans="1:15">
      <c r="A7" s="98"/>
      <c r="B7" s="155" t="s">
        <v>613</v>
      </c>
      <c r="C7" s="156"/>
      <c r="D7" s="98" t="s">
        <v>7</v>
      </c>
      <c r="E7" s="98" t="s">
        <v>8</v>
      </c>
      <c r="F7" s="98" t="s">
        <v>9</v>
      </c>
      <c r="G7" s="100" t="s">
        <v>614</v>
      </c>
    </row>
    <row r="8" spans="1:15">
      <c r="A8" s="156"/>
      <c r="B8" s="155" t="s">
        <v>615</v>
      </c>
      <c r="C8" s="156"/>
      <c r="D8" s="156"/>
      <c r="E8" s="156"/>
      <c r="F8" s="156"/>
      <c r="G8" s="157"/>
    </row>
    <row r="9" spans="1:15">
      <c r="A9" s="42" t="s">
        <v>170</v>
      </c>
      <c r="B9" s="42" t="s">
        <v>171</v>
      </c>
      <c r="C9" s="43" t="s">
        <v>159</v>
      </c>
      <c r="D9" s="44">
        <v>6.15</v>
      </c>
      <c r="E9" s="44">
        <v>6.39</v>
      </c>
      <c r="F9" s="44">
        <v>42.75</v>
      </c>
      <c r="G9" s="45">
        <v>242</v>
      </c>
      <c r="I9" s="46"/>
      <c r="J9" s="47"/>
      <c r="K9" s="48"/>
      <c r="L9" s="49"/>
      <c r="M9" s="49"/>
      <c r="N9" s="49"/>
      <c r="O9" s="50"/>
    </row>
    <row r="10" spans="1:15">
      <c r="A10" s="42" t="s">
        <v>24</v>
      </c>
      <c r="B10" s="42" t="s">
        <v>25</v>
      </c>
      <c r="C10" s="43" t="s">
        <v>26</v>
      </c>
      <c r="D10" s="42">
        <v>0.26</v>
      </c>
      <c r="E10" s="42">
        <v>0.05</v>
      </c>
      <c r="F10" s="42">
        <v>15.22</v>
      </c>
      <c r="G10" s="98">
        <v>59</v>
      </c>
    </row>
    <row r="11" spans="1:15">
      <c r="A11" s="42" t="s">
        <v>64</v>
      </c>
      <c r="B11" s="42" t="s">
        <v>70</v>
      </c>
      <c r="C11" s="43">
        <v>38</v>
      </c>
      <c r="D11" s="42">
        <v>2.85</v>
      </c>
      <c r="E11" s="42">
        <v>11.05</v>
      </c>
      <c r="F11" s="42">
        <v>19.53</v>
      </c>
      <c r="G11" s="158">
        <v>100</v>
      </c>
      <c r="I11" s="49"/>
      <c r="J11" s="49"/>
      <c r="K11" s="139"/>
      <c r="L11" s="49"/>
      <c r="M11" s="49"/>
      <c r="N11" s="49"/>
      <c r="O11" s="50"/>
    </row>
    <row r="12" spans="1:15">
      <c r="A12" s="42" t="s">
        <v>69</v>
      </c>
      <c r="B12" s="42" t="s">
        <v>650</v>
      </c>
      <c r="C12" s="43">
        <v>200</v>
      </c>
      <c r="D12" s="42">
        <v>5.6</v>
      </c>
      <c r="E12" s="42">
        <v>6.4</v>
      </c>
      <c r="F12" s="42">
        <v>19.399999999999999</v>
      </c>
      <c r="G12" s="100">
        <v>158</v>
      </c>
    </row>
    <row r="13" spans="1:15">
      <c r="A13" s="42" t="s">
        <v>454</v>
      </c>
      <c r="B13" s="42" t="s">
        <v>636</v>
      </c>
      <c r="C13" s="43">
        <v>136</v>
      </c>
      <c r="D13" s="42">
        <v>0.54</v>
      </c>
      <c r="E13" s="42">
        <v>0.54</v>
      </c>
      <c r="F13" s="42">
        <v>13.32</v>
      </c>
      <c r="G13" s="98">
        <v>64</v>
      </c>
      <c r="I13" s="49"/>
      <c r="J13" s="49"/>
      <c r="K13" s="139"/>
      <c r="L13" s="49"/>
      <c r="M13" s="49"/>
      <c r="N13" s="49"/>
      <c r="O13" s="140"/>
    </row>
    <row r="14" spans="1:15">
      <c r="A14" s="45"/>
      <c r="B14" s="159" t="s">
        <v>632</v>
      </c>
      <c r="C14" s="160">
        <v>768</v>
      </c>
      <c r="D14" s="45">
        <f>SUM(D9:D13)</f>
        <v>15.399999999999999</v>
      </c>
      <c r="E14" s="45">
        <f>SUM(E9:E13)</f>
        <v>24.43</v>
      </c>
      <c r="F14" s="45">
        <f>SUM(F9:F13)</f>
        <v>110.22</v>
      </c>
      <c r="G14" s="161">
        <f>SUM(G9:G13)</f>
        <v>623</v>
      </c>
      <c r="I14" s="142"/>
      <c r="J14" s="142"/>
      <c r="K14" s="162"/>
      <c r="L14" s="142"/>
      <c r="M14" s="142"/>
      <c r="N14" s="142"/>
      <c r="O14" s="129"/>
    </row>
    <row r="15" spans="1:15" s="124" customFormat="1">
      <c r="A15" s="45"/>
      <c r="B15" s="159"/>
      <c r="C15" s="160"/>
      <c r="D15" s="45"/>
      <c r="E15" s="45"/>
      <c r="F15" s="45"/>
      <c r="G15" s="161"/>
      <c r="H15" s="99"/>
      <c r="I15" s="142"/>
      <c r="J15" s="142"/>
      <c r="K15" s="162"/>
      <c r="L15" s="142"/>
      <c r="M15" s="142"/>
      <c r="N15" s="142"/>
      <c r="O15" s="129"/>
    </row>
    <row r="16" spans="1:15">
      <c r="A16" s="156"/>
      <c r="B16" s="163" t="s">
        <v>621</v>
      </c>
      <c r="C16" s="156"/>
      <c r="D16" s="156"/>
      <c r="E16" s="156"/>
      <c r="F16" s="156"/>
      <c r="G16" s="157"/>
    </row>
    <row r="17" spans="1:15" ht="15.75" customHeight="1">
      <c r="A17" s="164" t="s">
        <v>281</v>
      </c>
      <c r="B17" s="165" t="s">
        <v>283</v>
      </c>
      <c r="C17" s="166">
        <v>80</v>
      </c>
      <c r="D17" s="164">
        <v>12.4</v>
      </c>
      <c r="E17" s="164">
        <v>14.52</v>
      </c>
      <c r="F17" s="164">
        <v>8.3800000000000008</v>
      </c>
      <c r="G17" s="45">
        <v>212</v>
      </c>
      <c r="H17" s="167"/>
      <c r="I17" s="124"/>
      <c r="J17" s="124"/>
      <c r="K17" s="126"/>
      <c r="L17" s="124"/>
      <c r="M17" s="124"/>
      <c r="N17" s="124"/>
      <c r="O17" s="124"/>
    </row>
    <row r="18" spans="1:15">
      <c r="A18" s="42" t="s">
        <v>508</v>
      </c>
      <c r="B18" s="42" t="s">
        <v>625</v>
      </c>
      <c r="C18" s="43">
        <v>30</v>
      </c>
      <c r="D18" s="42">
        <v>0.84</v>
      </c>
      <c r="E18" s="42">
        <v>3.24</v>
      </c>
      <c r="F18" s="42">
        <v>2.34</v>
      </c>
      <c r="G18" s="98">
        <v>24</v>
      </c>
      <c r="H18" s="168"/>
    </row>
    <row r="19" spans="1:15">
      <c r="A19" s="42" t="s">
        <v>126</v>
      </c>
      <c r="B19" s="42" t="s">
        <v>169</v>
      </c>
      <c r="C19" s="43">
        <v>150</v>
      </c>
      <c r="D19" s="42">
        <v>4.0999999999999996</v>
      </c>
      <c r="E19" s="42">
        <v>10.8</v>
      </c>
      <c r="F19" s="42">
        <v>39.840000000000003</v>
      </c>
      <c r="G19" s="98">
        <v>232</v>
      </c>
      <c r="H19" s="168"/>
    </row>
    <row r="20" spans="1:15">
      <c r="A20" s="169" t="s">
        <v>449</v>
      </c>
      <c r="B20" s="44" t="s">
        <v>651</v>
      </c>
      <c r="C20" s="43">
        <v>29</v>
      </c>
      <c r="D20" s="42">
        <v>0.12</v>
      </c>
      <c r="E20" s="42">
        <v>1.4999999999999999E-2</v>
      </c>
      <c r="F20" s="42">
        <v>0.39</v>
      </c>
      <c r="G20" s="98">
        <v>2.1</v>
      </c>
    </row>
    <row r="21" spans="1:15">
      <c r="A21" s="42" t="s">
        <v>18</v>
      </c>
      <c r="B21" s="42" t="s">
        <v>44</v>
      </c>
      <c r="C21" s="43">
        <v>200</v>
      </c>
      <c r="D21" s="42">
        <v>0.2</v>
      </c>
      <c r="E21" s="42">
        <v>0.02</v>
      </c>
      <c r="F21" s="42">
        <v>28.1</v>
      </c>
      <c r="G21" s="98">
        <v>106</v>
      </c>
      <c r="H21" s="168"/>
    </row>
    <row r="22" spans="1:15">
      <c r="A22" s="170" t="s">
        <v>69</v>
      </c>
      <c r="B22" s="170" t="s">
        <v>618</v>
      </c>
      <c r="C22" s="43">
        <v>40</v>
      </c>
      <c r="D22" s="42">
        <v>2.64</v>
      </c>
      <c r="E22" s="42">
        <v>0.46</v>
      </c>
      <c r="F22" s="42">
        <v>16.600000000000001</v>
      </c>
      <c r="G22" s="171">
        <v>82</v>
      </c>
      <c r="H22" s="172"/>
    </row>
    <row r="23" spans="1:15">
      <c r="A23" s="42"/>
      <c r="B23" s="155" t="s">
        <v>620</v>
      </c>
      <c r="C23" s="156">
        <f>SUM(C17:C22)</f>
        <v>529</v>
      </c>
      <c r="D23" s="98">
        <f>SUM(D17:D22)</f>
        <v>20.3</v>
      </c>
      <c r="E23" s="98">
        <f>SUM(E17:E22)</f>
        <v>29.055</v>
      </c>
      <c r="F23" s="98">
        <f>SUM(F17:F22)</f>
        <v>95.65</v>
      </c>
      <c r="G23" s="98">
        <f>SUM(G17:G22)</f>
        <v>658.1</v>
      </c>
      <c r="H23" s="168"/>
    </row>
    <row r="24" spans="1:15">
      <c r="A24" s="42"/>
      <c r="B24" s="155"/>
      <c r="C24" s="156"/>
      <c r="D24" s="98"/>
      <c r="E24" s="98"/>
      <c r="F24" s="98"/>
      <c r="G24" s="98"/>
      <c r="H24" s="168"/>
    </row>
    <row r="25" spans="1:15">
      <c r="A25" s="156"/>
      <c r="B25" s="163" t="s">
        <v>623</v>
      </c>
      <c r="C25" s="156"/>
      <c r="D25" s="156"/>
      <c r="E25" s="156"/>
      <c r="F25" s="156"/>
      <c r="G25" s="157"/>
      <c r="H25" s="168"/>
    </row>
    <row r="26" spans="1:15">
      <c r="A26" s="42" t="s">
        <v>434</v>
      </c>
      <c r="B26" s="42" t="s">
        <v>435</v>
      </c>
      <c r="C26" s="43" t="s">
        <v>436</v>
      </c>
      <c r="D26" s="44">
        <v>15</v>
      </c>
      <c r="E26" s="44">
        <v>23</v>
      </c>
      <c r="F26" s="44">
        <v>3</v>
      </c>
      <c r="G26" s="45">
        <v>278</v>
      </c>
      <c r="H26" s="168"/>
    </row>
    <row r="27" spans="1:15">
      <c r="A27" s="42" t="s">
        <v>64</v>
      </c>
      <c r="B27" s="42" t="s">
        <v>626</v>
      </c>
      <c r="C27" s="43">
        <v>27</v>
      </c>
      <c r="D27" s="42">
        <v>0.75</v>
      </c>
      <c r="E27" s="42">
        <v>0.12</v>
      </c>
      <c r="F27" s="42">
        <v>1.83</v>
      </c>
      <c r="G27" s="98">
        <v>15</v>
      </c>
      <c r="H27" s="173"/>
    </row>
    <row r="28" spans="1:15">
      <c r="A28" s="42" t="s">
        <v>57</v>
      </c>
      <c r="B28" s="42" t="s">
        <v>58</v>
      </c>
      <c r="C28" s="43">
        <v>200</v>
      </c>
      <c r="D28" s="42">
        <v>4.08</v>
      </c>
      <c r="E28" s="42">
        <v>3.54</v>
      </c>
      <c r="F28" s="42">
        <v>17.579999999999998</v>
      </c>
      <c r="G28" s="98">
        <v>119</v>
      </c>
      <c r="H28" s="168"/>
    </row>
    <row r="29" spans="1:15">
      <c r="A29" s="42" t="s">
        <v>64</v>
      </c>
      <c r="B29" s="42" t="s">
        <v>70</v>
      </c>
      <c r="C29" s="43">
        <v>20</v>
      </c>
      <c r="D29" s="42">
        <v>1.5</v>
      </c>
      <c r="E29" s="42">
        <v>0.59</v>
      </c>
      <c r="F29" s="42">
        <v>10.27</v>
      </c>
      <c r="G29" s="158">
        <v>53</v>
      </c>
    </row>
    <row r="30" spans="1:15">
      <c r="A30" s="42" t="s">
        <v>454</v>
      </c>
      <c r="B30" s="42" t="s">
        <v>458</v>
      </c>
      <c r="C30" s="43">
        <v>108</v>
      </c>
      <c r="D30" s="42">
        <v>0.86</v>
      </c>
      <c r="E30" s="42">
        <v>0.216</v>
      </c>
      <c r="F30" s="42">
        <v>8.1</v>
      </c>
      <c r="G30" s="98">
        <v>41</v>
      </c>
    </row>
    <row r="31" spans="1:15" s="50" customFormat="1">
      <c r="A31" s="42"/>
      <c r="B31" s="155" t="s">
        <v>620</v>
      </c>
      <c r="C31" s="156">
        <v>503</v>
      </c>
      <c r="D31" s="98">
        <f>SUM(D26:D30)</f>
        <v>22.189999999999998</v>
      </c>
      <c r="E31" s="98">
        <f>SUM(E26:E30)</f>
        <v>27.466000000000001</v>
      </c>
      <c r="F31" s="98">
        <f>SUM(F26:F30)</f>
        <v>40.779999999999994</v>
      </c>
      <c r="G31" s="100">
        <f>SUM(G26:G30)</f>
        <v>506</v>
      </c>
      <c r="H31" s="99"/>
      <c r="I31" s="99"/>
      <c r="J31" s="99"/>
      <c r="K31" s="99"/>
      <c r="L31" s="99"/>
      <c r="M31" s="99"/>
      <c r="N31" s="99"/>
      <c r="O31" s="99"/>
    </row>
    <row r="32" spans="1:15">
      <c r="A32" s="42"/>
      <c r="B32" s="155"/>
      <c r="C32" s="156"/>
      <c r="D32" s="98"/>
      <c r="E32" s="98"/>
      <c r="F32" s="98"/>
      <c r="G32" s="100"/>
    </row>
    <row r="33" spans="1:15">
      <c r="A33" s="42"/>
      <c r="B33" s="155" t="s">
        <v>627</v>
      </c>
      <c r="C33" s="156"/>
      <c r="D33" s="98"/>
      <c r="E33" s="98"/>
      <c r="F33" s="98"/>
      <c r="G33" s="100"/>
    </row>
    <row r="34" spans="1:15">
      <c r="A34" s="42" t="s">
        <v>538</v>
      </c>
      <c r="B34" s="174" t="s">
        <v>634</v>
      </c>
      <c r="C34" s="727" t="s">
        <v>480</v>
      </c>
      <c r="D34" s="42">
        <v>7.7</v>
      </c>
      <c r="E34" s="42">
        <v>5.0999999999999996</v>
      </c>
      <c r="F34" s="42">
        <v>43.4</v>
      </c>
      <c r="G34" s="98">
        <v>240</v>
      </c>
    </row>
    <row r="35" spans="1:15">
      <c r="A35" s="42"/>
      <c r="B35" s="176" t="s">
        <v>490</v>
      </c>
      <c r="C35" s="727"/>
      <c r="D35" s="42">
        <v>2.25</v>
      </c>
      <c r="E35" s="42">
        <v>0.06</v>
      </c>
      <c r="F35" s="42">
        <v>17.04</v>
      </c>
      <c r="G35" s="98">
        <v>78</v>
      </c>
      <c r="I35" s="139"/>
      <c r="J35" s="49"/>
      <c r="K35" s="49"/>
      <c r="L35" s="49"/>
      <c r="M35" s="109"/>
    </row>
    <row r="36" spans="1:15">
      <c r="A36" s="42" t="s">
        <v>24</v>
      </c>
      <c r="B36" s="42" t="s">
        <v>25</v>
      </c>
      <c r="C36" s="43" t="s">
        <v>26</v>
      </c>
      <c r="D36" s="42">
        <v>0.26</v>
      </c>
      <c r="E36" s="42">
        <v>0.05</v>
      </c>
      <c r="F36" s="42">
        <v>15.22</v>
      </c>
      <c r="G36" s="98">
        <v>59</v>
      </c>
    </row>
    <row r="37" spans="1:15">
      <c r="A37" s="42" t="s">
        <v>64</v>
      </c>
      <c r="B37" s="42" t="s">
        <v>70</v>
      </c>
      <c r="C37" s="43">
        <v>25</v>
      </c>
      <c r="D37" s="42">
        <v>1.88</v>
      </c>
      <c r="E37" s="42">
        <v>0.74</v>
      </c>
      <c r="F37" s="42">
        <v>12.83</v>
      </c>
      <c r="G37" s="98">
        <v>66</v>
      </c>
    </row>
    <row r="38" spans="1:15">
      <c r="A38" s="42" t="s">
        <v>454</v>
      </c>
      <c r="B38" s="42" t="s">
        <v>455</v>
      </c>
      <c r="C38" s="43">
        <v>155</v>
      </c>
      <c r="D38" s="42">
        <v>0.63</v>
      </c>
      <c r="E38" s="42">
        <v>0.47</v>
      </c>
      <c r="F38" s="42">
        <v>16.059999999999999</v>
      </c>
      <c r="G38" s="98">
        <v>73</v>
      </c>
    </row>
    <row r="39" spans="1:15">
      <c r="A39" s="98"/>
      <c r="B39" s="155" t="s">
        <v>620</v>
      </c>
      <c r="C39" s="156">
        <v>567</v>
      </c>
      <c r="D39" s="98">
        <f>SUM(D34:D38)</f>
        <v>12.72</v>
      </c>
      <c r="E39" s="98">
        <f>SUM(E34:E38)</f>
        <v>6.419999999999999</v>
      </c>
      <c r="F39" s="98">
        <f>SUM(F34:F38)</f>
        <v>104.55</v>
      </c>
      <c r="G39" s="98">
        <f>SUM(G34:G38)</f>
        <v>516</v>
      </c>
      <c r="H39" s="50"/>
      <c r="I39" s="50"/>
      <c r="J39" s="50"/>
      <c r="K39" s="50"/>
      <c r="L39" s="50"/>
      <c r="M39" s="50"/>
      <c r="N39" s="50"/>
      <c r="O39" s="50"/>
    </row>
    <row r="40" spans="1:15">
      <c r="A40" s="42"/>
      <c r="B40" s="155"/>
      <c r="C40" s="156"/>
      <c r="D40" s="98"/>
      <c r="E40" s="98"/>
      <c r="F40" s="98"/>
      <c r="G40" s="100"/>
    </row>
    <row r="41" spans="1:15">
      <c r="A41" s="42"/>
      <c r="B41" s="155" t="s">
        <v>629</v>
      </c>
      <c r="C41" s="43"/>
      <c r="D41" s="42"/>
      <c r="E41" s="42"/>
      <c r="F41" s="42"/>
      <c r="G41" s="177"/>
    </row>
    <row r="42" spans="1:15">
      <c r="A42" s="178" t="s">
        <v>486</v>
      </c>
      <c r="B42" s="42" t="s">
        <v>487</v>
      </c>
      <c r="C42" s="43">
        <v>140</v>
      </c>
      <c r="D42" s="42">
        <v>24.4</v>
      </c>
      <c r="E42" s="42">
        <v>21.64</v>
      </c>
      <c r="F42" s="42">
        <v>23</v>
      </c>
      <c r="G42" s="98">
        <v>385</v>
      </c>
    </row>
    <row r="43" spans="1:15">
      <c r="A43" s="42" t="s">
        <v>513</v>
      </c>
      <c r="B43" s="42" t="s">
        <v>652</v>
      </c>
      <c r="C43" s="179">
        <v>40</v>
      </c>
      <c r="D43" s="42">
        <v>0.02</v>
      </c>
      <c r="E43" s="42">
        <v>8.0000000000000002E-3</v>
      </c>
      <c r="F43" s="42">
        <v>5.0599999999999996</v>
      </c>
      <c r="G43" s="98">
        <v>20</v>
      </c>
    </row>
    <row r="44" spans="1:15">
      <c r="A44" s="42" t="s">
        <v>21</v>
      </c>
      <c r="B44" s="42" t="s">
        <v>22</v>
      </c>
      <c r="C44" s="43" t="s">
        <v>23</v>
      </c>
      <c r="D44" s="42">
        <v>0.2</v>
      </c>
      <c r="E44" s="42">
        <v>0.05</v>
      </c>
      <c r="F44" s="42">
        <v>15.01</v>
      </c>
      <c r="G44" s="98">
        <v>57</v>
      </c>
    </row>
    <row r="45" spans="1:15">
      <c r="A45" s="42" t="s">
        <v>64</v>
      </c>
      <c r="B45" s="42" t="s">
        <v>70</v>
      </c>
      <c r="C45" s="43">
        <v>26</v>
      </c>
      <c r="D45" s="42">
        <v>1.88</v>
      </c>
      <c r="E45" s="42">
        <v>0.74</v>
      </c>
      <c r="F45" s="42">
        <v>12.83</v>
      </c>
      <c r="G45" s="98">
        <v>68</v>
      </c>
    </row>
    <row r="46" spans="1:15">
      <c r="A46" s="42" t="s">
        <v>454</v>
      </c>
      <c r="B46" s="42" t="s">
        <v>460</v>
      </c>
      <c r="C46" s="43">
        <v>100</v>
      </c>
      <c r="D46" s="42">
        <v>0.4</v>
      </c>
      <c r="E46" s="42">
        <v>0.4</v>
      </c>
      <c r="F46" s="42">
        <v>9.8000000000000007</v>
      </c>
      <c r="G46" s="98">
        <v>47</v>
      </c>
    </row>
    <row r="47" spans="1:15">
      <c r="A47" s="42"/>
      <c r="B47" s="155" t="s">
        <v>620</v>
      </c>
      <c r="C47" s="156">
        <v>506</v>
      </c>
      <c r="D47" s="98">
        <f>SUM(D42:D46)</f>
        <v>26.899999999999995</v>
      </c>
      <c r="E47" s="98">
        <f>SUM(E42:E46)</f>
        <v>22.837999999999997</v>
      </c>
      <c r="F47" s="98">
        <f>SUM(F42:F46)</f>
        <v>65.7</v>
      </c>
      <c r="G47" s="100">
        <f>SUM(G42:G46)</f>
        <v>577</v>
      </c>
    </row>
    <row r="48" spans="1:15">
      <c r="A48" s="42"/>
      <c r="B48" s="155"/>
      <c r="C48" s="156"/>
      <c r="D48" s="98"/>
      <c r="E48" s="98"/>
      <c r="F48" s="98"/>
      <c r="G48" s="100"/>
    </row>
    <row r="49" spans="1:15">
      <c r="A49" s="177"/>
      <c r="B49" s="177"/>
      <c r="C49" s="177"/>
      <c r="D49" s="177"/>
      <c r="E49" s="177"/>
      <c r="F49" s="177"/>
      <c r="G49" s="177"/>
    </row>
    <row r="50" spans="1:15">
      <c r="A50" s="177"/>
      <c r="B50" s="177"/>
      <c r="C50" s="177"/>
      <c r="D50" s="177"/>
      <c r="E50" s="177"/>
      <c r="F50" s="177"/>
      <c r="G50" s="177"/>
    </row>
    <row r="51" spans="1:15">
      <c r="A51" s="177"/>
      <c r="B51" s="177"/>
      <c r="C51" s="177"/>
      <c r="D51" s="177"/>
      <c r="E51" s="177"/>
      <c r="F51" s="177"/>
      <c r="G51" s="177"/>
    </row>
    <row r="52" spans="1:15">
      <c r="A52" s="177"/>
      <c r="B52" s="177"/>
      <c r="C52" s="177"/>
      <c r="D52" s="177"/>
      <c r="E52" s="177"/>
      <c r="F52" s="177"/>
      <c r="G52" s="177"/>
    </row>
    <row r="53" spans="1:15">
      <c r="A53" s="177"/>
      <c r="B53" s="177"/>
      <c r="C53" s="177"/>
      <c r="D53" s="177"/>
      <c r="E53" s="177"/>
      <c r="F53" s="177"/>
      <c r="G53" s="177"/>
    </row>
    <row r="54" spans="1:15">
      <c r="A54" s="177"/>
      <c r="B54" s="177"/>
      <c r="C54" s="177"/>
      <c r="D54" s="177"/>
      <c r="E54" s="177"/>
      <c r="F54" s="177"/>
      <c r="G54" s="177"/>
    </row>
    <row r="55" spans="1:15">
      <c r="A55" s="156"/>
      <c r="B55" s="155" t="s">
        <v>637</v>
      </c>
      <c r="C55" s="156"/>
      <c r="D55" s="156"/>
      <c r="E55" s="156"/>
      <c r="F55" s="156"/>
      <c r="G55" s="157"/>
    </row>
    <row r="56" spans="1:15">
      <c r="A56" s="170"/>
      <c r="B56" s="180" t="s">
        <v>615</v>
      </c>
      <c r="C56" s="181"/>
      <c r="D56" s="170"/>
      <c r="E56" s="170"/>
      <c r="F56" s="170"/>
      <c r="G56" s="182"/>
    </row>
    <row r="57" spans="1:15">
      <c r="A57" s="42" t="s">
        <v>138</v>
      </c>
      <c r="B57" s="42" t="s">
        <v>139</v>
      </c>
      <c r="C57" s="43" t="s">
        <v>144</v>
      </c>
      <c r="D57" s="42">
        <v>8.58</v>
      </c>
      <c r="E57" s="42">
        <v>13.58</v>
      </c>
      <c r="F57" s="42">
        <v>34.200000000000003</v>
      </c>
      <c r="G57" s="98">
        <v>299</v>
      </c>
      <c r="I57" s="49"/>
      <c r="J57" s="49"/>
      <c r="K57" s="139"/>
      <c r="L57" s="49"/>
      <c r="M57" s="49"/>
      <c r="N57" s="49"/>
      <c r="O57" s="109"/>
    </row>
    <row r="58" spans="1:15">
      <c r="A58" s="42" t="s">
        <v>64</v>
      </c>
      <c r="B58" s="42" t="s">
        <v>626</v>
      </c>
      <c r="C58" s="43">
        <v>30</v>
      </c>
      <c r="D58" s="42">
        <v>0.9</v>
      </c>
      <c r="E58" s="42">
        <v>0.15</v>
      </c>
      <c r="F58" s="42">
        <v>2.19</v>
      </c>
      <c r="G58" s="98">
        <v>17</v>
      </c>
      <c r="H58" s="173"/>
    </row>
    <row r="59" spans="1:15">
      <c r="A59" s="42" t="s">
        <v>61</v>
      </c>
      <c r="B59" s="42" t="s">
        <v>62</v>
      </c>
      <c r="C59" s="43">
        <v>200</v>
      </c>
      <c r="D59" s="42">
        <v>0</v>
      </c>
      <c r="E59" s="42">
        <v>0</v>
      </c>
      <c r="F59" s="42">
        <v>20</v>
      </c>
      <c r="G59" s="98">
        <v>90</v>
      </c>
    </row>
    <row r="60" spans="1:15">
      <c r="A60" s="42" t="s">
        <v>64</v>
      </c>
      <c r="B60" s="42" t="s">
        <v>70</v>
      </c>
      <c r="C60" s="43">
        <v>20</v>
      </c>
      <c r="D60" s="42">
        <v>1.5</v>
      </c>
      <c r="E60" s="42">
        <v>0.59</v>
      </c>
      <c r="F60" s="42">
        <v>10.27</v>
      </c>
      <c r="G60" s="158">
        <v>53</v>
      </c>
    </row>
    <row r="61" spans="1:15">
      <c r="A61" s="42" t="s">
        <v>454</v>
      </c>
      <c r="B61" s="42" t="s">
        <v>455</v>
      </c>
      <c r="C61" s="43">
        <v>134</v>
      </c>
      <c r="D61" s="42">
        <v>0.54</v>
      </c>
      <c r="E61" s="42">
        <v>0.4</v>
      </c>
      <c r="F61" s="42">
        <v>13.8</v>
      </c>
      <c r="G61" s="98">
        <v>64</v>
      </c>
    </row>
    <row r="62" spans="1:15" s="107" customFormat="1">
      <c r="A62" s="42" t="s">
        <v>69</v>
      </c>
      <c r="B62" s="97" t="s">
        <v>543</v>
      </c>
      <c r="C62" s="43">
        <v>60</v>
      </c>
      <c r="D62" s="44">
        <v>3.66</v>
      </c>
      <c r="E62" s="44">
        <v>3.84</v>
      </c>
      <c r="F62" s="44">
        <v>44.82</v>
      </c>
      <c r="G62" s="98">
        <v>220</v>
      </c>
      <c r="H62" s="99"/>
      <c r="I62" s="99"/>
      <c r="J62" s="99"/>
      <c r="K62" s="99"/>
      <c r="L62" s="99"/>
      <c r="M62" s="99"/>
      <c r="N62" s="99"/>
      <c r="O62" s="99"/>
    </row>
    <row r="63" spans="1:15">
      <c r="A63" s="42"/>
      <c r="B63" s="155" t="s">
        <v>620</v>
      </c>
      <c r="C63" s="156">
        <v>609</v>
      </c>
      <c r="D63" s="98">
        <f>SUM(D57:D62)</f>
        <v>15.18</v>
      </c>
      <c r="E63" s="98">
        <f>SUM(E57:E62)</f>
        <v>18.560000000000002</v>
      </c>
      <c r="F63" s="98">
        <f>SUM(F57:F62)</f>
        <v>125.28</v>
      </c>
      <c r="G63" s="98">
        <f>SUM(G57:G62)</f>
        <v>743</v>
      </c>
      <c r="H63" s="107"/>
    </row>
    <row r="64" spans="1:15">
      <c r="A64" s="42"/>
      <c r="B64" s="155"/>
      <c r="C64" s="156"/>
      <c r="D64" s="98"/>
      <c r="E64" s="98"/>
      <c r="F64" s="98"/>
      <c r="G64" s="100"/>
    </row>
    <row r="65" spans="1:15">
      <c r="A65" s="42"/>
      <c r="B65" s="155" t="s">
        <v>621</v>
      </c>
      <c r="C65" s="43"/>
      <c r="D65" s="42"/>
      <c r="E65" s="42"/>
      <c r="F65" s="42"/>
      <c r="G65" s="177"/>
    </row>
    <row r="66" spans="1:15">
      <c r="A66" s="42" t="s">
        <v>359</v>
      </c>
      <c r="B66" s="42" t="s">
        <v>630</v>
      </c>
      <c r="C66" s="43">
        <v>50</v>
      </c>
      <c r="D66" s="42">
        <v>6.6</v>
      </c>
      <c r="E66" s="42">
        <v>16.399999999999999</v>
      </c>
      <c r="F66" s="42">
        <v>7.4</v>
      </c>
      <c r="G66" s="98">
        <v>201</v>
      </c>
    </row>
    <row r="67" spans="1:15">
      <c r="A67" s="42" t="s">
        <v>501</v>
      </c>
      <c r="B67" s="42" t="s">
        <v>616</v>
      </c>
      <c r="C67" s="43">
        <v>30</v>
      </c>
      <c r="D67" s="42">
        <v>0.3</v>
      </c>
      <c r="E67" s="42">
        <v>1.51</v>
      </c>
      <c r="F67" s="42">
        <v>1.84</v>
      </c>
      <c r="G67" s="98">
        <v>22</v>
      </c>
      <c r="H67" s="168"/>
    </row>
    <row r="68" spans="1:15">
      <c r="A68" s="42" t="s">
        <v>131</v>
      </c>
      <c r="B68" s="42" t="s">
        <v>132</v>
      </c>
      <c r="C68" s="43">
        <v>150</v>
      </c>
      <c r="D68" s="42">
        <v>3.6</v>
      </c>
      <c r="E68" s="42">
        <v>6</v>
      </c>
      <c r="F68" s="42">
        <v>37</v>
      </c>
      <c r="G68" s="98">
        <v>221</v>
      </c>
    </row>
    <row r="69" spans="1:15">
      <c r="A69" s="42" t="s">
        <v>21</v>
      </c>
      <c r="B69" s="42" t="s">
        <v>22</v>
      </c>
      <c r="C69" s="43" t="s">
        <v>23</v>
      </c>
      <c r="D69" s="42">
        <v>0.2</v>
      </c>
      <c r="E69" s="42">
        <v>0.05</v>
      </c>
      <c r="F69" s="42">
        <v>15.01</v>
      </c>
      <c r="G69" s="98">
        <v>57</v>
      </c>
    </row>
    <row r="70" spans="1:15">
      <c r="A70" s="42" t="s">
        <v>64</v>
      </c>
      <c r="B70" s="42" t="s">
        <v>70</v>
      </c>
      <c r="C70" s="43">
        <v>25</v>
      </c>
      <c r="D70" s="42">
        <v>1.88</v>
      </c>
      <c r="E70" s="42">
        <v>0.74</v>
      </c>
      <c r="F70" s="42">
        <v>12.83</v>
      </c>
      <c r="G70" s="98">
        <v>66</v>
      </c>
    </row>
    <row r="71" spans="1:15">
      <c r="A71" s="44" t="s">
        <v>69</v>
      </c>
      <c r="B71" s="44" t="s">
        <v>650</v>
      </c>
      <c r="C71" s="101">
        <v>200</v>
      </c>
      <c r="D71" s="44">
        <v>5.6</v>
      </c>
      <c r="E71" s="44">
        <v>6.4</v>
      </c>
      <c r="F71" s="44">
        <v>19.399999999999999</v>
      </c>
      <c r="G71" s="161">
        <v>158</v>
      </c>
      <c r="H71" s="107"/>
      <c r="I71" s="107"/>
      <c r="J71" s="107"/>
      <c r="K71" s="107"/>
      <c r="L71" s="107"/>
      <c r="M71" s="107"/>
      <c r="N71" s="107"/>
      <c r="O71" s="107"/>
    </row>
    <row r="72" spans="1:15">
      <c r="A72" s="98"/>
      <c r="B72" s="155" t="s">
        <v>639</v>
      </c>
      <c r="C72" s="156">
        <v>655</v>
      </c>
      <c r="D72" s="98">
        <f>SUM(D66:D71)</f>
        <v>18.18</v>
      </c>
      <c r="E72" s="98">
        <f>SUM(E66:E71)</f>
        <v>31.1</v>
      </c>
      <c r="F72" s="98">
        <f>SUM(F66:F71)</f>
        <v>93.47999999999999</v>
      </c>
      <c r="G72" s="98">
        <f>SUM(G66:G71)</f>
        <v>725</v>
      </c>
    </row>
    <row r="73" spans="1:15">
      <c r="A73" s="183"/>
      <c r="B73" s="184"/>
      <c r="C73" s="185"/>
      <c r="D73" s="183"/>
      <c r="E73" s="183"/>
      <c r="F73" s="183"/>
      <c r="G73" s="100"/>
    </row>
    <row r="74" spans="1:15">
      <c r="A74" s="183"/>
      <c r="B74" s="155" t="s">
        <v>653</v>
      </c>
      <c r="C74" s="185"/>
      <c r="D74" s="183"/>
      <c r="E74" s="183"/>
      <c r="F74" s="183"/>
      <c r="G74" s="100"/>
    </row>
    <row r="75" spans="1:15">
      <c r="A75" s="42" t="s">
        <v>246</v>
      </c>
      <c r="B75" s="42" t="s">
        <v>248</v>
      </c>
      <c r="C75" s="43">
        <v>80</v>
      </c>
      <c r="D75" s="42">
        <v>12.1</v>
      </c>
      <c r="E75" s="42">
        <v>10.9</v>
      </c>
      <c r="F75" s="42">
        <v>10.8</v>
      </c>
      <c r="G75" s="98">
        <v>190</v>
      </c>
    </row>
    <row r="76" spans="1:15">
      <c r="A76" s="42" t="s">
        <v>508</v>
      </c>
      <c r="B76" s="42" t="s">
        <v>625</v>
      </c>
      <c r="C76" s="43">
        <v>30</v>
      </c>
      <c r="D76" s="42">
        <v>0.84</v>
      </c>
      <c r="E76" s="42">
        <v>3.24</v>
      </c>
      <c r="F76" s="42">
        <v>2.34</v>
      </c>
      <c r="G76" s="98">
        <v>24</v>
      </c>
    </row>
    <row r="77" spans="1:15">
      <c r="A77" s="177" t="s">
        <v>451</v>
      </c>
      <c r="B77" s="177" t="s">
        <v>654</v>
      </c>
      <c r="C77" s="186">
        <v>46</v>
      </c>
      <c r="D77" s="42">
        <v>0.32</v>
      </c>
      <c r="E77" s="42">
        <v>4.4999999999999998E-2</v>
      </c>
      <c r="F77" s="42">
        <v>0.86</v>
      </c>
      <c r="G77" s="98">
        <v>5</v>
      </c>
    </row>
    <row r="78" spans="1:15">
      <c r="A78" s="42" t="s">
        <v>126</v>
      </c>
      <c r="B78" s="42" t="s">
        <v>169</v>
      </c>
      <c r="C78" s="43">
        <v>150</v>
      </c>
      <c r="D78" s="42">
        <v>4.0999999999999996</v>
      </c>
      <c r="E78" s="42">
        <v>10.8</v>
      </c>
      <c r="F78" s="42">
        <v>39.840000000000003</v>
      </c>
      <c r="G78" s="98">
        <v>232</v>
      </c>
    </row>
    <row r="79" spans="1:15">
      <c r="A79" s="42" t="s">
        <v>34</v>
      </c>
      <c r="B79" s="42" t="s">
        <v>35</v>
      </c>
      <c r="C79" s="43">
        <v>200</v>
      </c>
      <c r="D79" s="42">
        <v>0.4</v>
      </c>
      <c r="E79" s="42">
        <v>0</v>
      </c>
      <c r="F79" s="42">
        <v>23.6</v>
      </c>
      <c r="G79" s="98">
        <v>94</v>
      </c>
    </row>
    <row r="80" spans="1:15">
      <c r="A80" s="42" t="s">
        <v>64</v>
      </c>
      <c r="B80" s="177" t="s">
        <v>618</v>
      </c>
      <c r="C80" s="43">
        <v>40</v>
      </c>
      <c r="D80" s="42">
        <v>2.64</v>
      </c>
      <c r="E80" s="42">
        <v>0.46</v>
      </c>
      <c r="F80" s="42">
        <v>16.600000000000001</v>
      </c>
      <c r="G80" s="158">
        <v>82</v>
      </c>
    </row>
    <row r="81" spans="1:15">
      <c r="A81" s="42" t="s">
        <v>454</v>
      </c>
      <c r="B81" s="42" t="s">
        <v>636</v>
      </c>
      <c r="C81" s="43">
        <v>100</v>
      </c>
      <c r="D81" s="42">
        <v>0.4</v>
      </c>
      <c r="E81" s="42">
        <v>0.4</v>
      </c>
      <c r="F81" s="42">
        <v>9.8000000000000007</v>
      </c>
      <c r="G81" s="98">
        <v>47</v>
      </c>
      <c r="I81" s="49"/>
      <c r="J81" s="49"/>
      <c r="K81" s="139"/>
      <c r="L81" s="49"/>
      <c r="M81" s="49"/>
      <c r="N81" s="49"/>
      <c r="O81" s="140"/>
    </row>
    <row r="82" spans="1:15">
      <c r="A82" s="42"/>
      <c r="B82" s="155" t="s">
        <v>639</v>
      </c>
      <c r="C82" s="156">
        <f>SUM(C75:C81)</f>
        <v>646</v>
      </c>
      <c r="D82" s="156">
        <f>SUM(D75:D81)</f>
        <v>20.799999999999997</v>
      </c>
      <c r="E82" s="156">
        <f>SUM(E75:E81)</f>
        <v>25.844999999999999</v>
      </c>
      <c r="F82" s="156">
        <f>SUM(F75:F81)</f>
        <v>103.83999999999999</v>
      </c>
      <c r="G82" s="158">
        <f>SUM(G75:G81)</f>
        <v>674</v>
      </c>
      <c r="I82" s="49"/>
      <c r="J82" s="49"/>
      <c r="K82" s="139"/>
      <c r="L82" s="49"/>
      <c r="M82" s="49"/>
      <c r="N82" s="49"/>
      <c r="O82" s="140"/>
    </row>
    <row r="83" spans="1:15">
      <c r="A83" s="183"/>
      <c r="B83" s="183"/>
      <c r="C83" s="185"/>
      <c r="D83" s="183"/>
      <c r="E83" s="183"/>
      <c r="F83" s="183"/>
      <c r="G83" s="100"/>
    </row>
    <row r="84" spans="1:15">
      <c r="A84" s="183"/>
      <c r="B84" s="155" t="s">
        <v>627</v>
      </c>
      <c r="C84" s="185"/>
      <c r="D84" s="183"/>
      <c r="E84" s="183"/>
      <c r="F84" s="183"/>
      <c r="G84" s="100"/>
    </row>
    <row r="85" spans="1:15">
      <c r="A85" s="178" t="s">
        <v>486</v>
      </c>
      <c r="B85" s="42" t="s">
        <v>487</v>
      </c>
      <c r="C85" s="43">
        <v>140</v>
      </c>
      <c r="D85" s="42">
        <v>24.4</v>
      </c>
      <c r="E85" s="42">
        <v>21.64</v>
      </c>
      <c r="F85" s="42">
        <v>23</v>
      </c>
      <c r="G85" s="98">
        <v>385</v>
      </c>
    </row>
    <row r="86" spans="1:15">
      <c r="A86" s="42" t="s">
        <v>513</v>
      </c>
      <c r="B86" s="42" t="s">
        <v>652</v>
      </c>
      <c r="C86" s="179">
        <v>40</v>
      </c>
      <c r="D86" s="42">
        <v>0.02</v>
      </c>
      <c r="E86" s="42">
        <v>8.0000000000000002E-3</v>
      </c>
      <c r="F86" s="42">
        <v>5.0599999999999996</v>
      </c>
      <c r="G86" s="98">
        <v>20</v>
      </c>
    </row>
    <row r="87" spans="1:15">
      <c r="A87" s="42" t="s">
        <v>21</v>
      </c>
      <c r="B87" s="42" t="s">
        <v>22</v>
      </c>
      <c r="C87" s="43" t="s">
        <v>23</v>
      </c>
      <c r="D87" s="42">
        <v>0.2</v>
      </c>
      <c r="E87" s="42">
        <v>0.05</v>
      </c>
      <c r="F87" s="42">
        <v>15.01</v>
      </c>
      <c r="G87" s="98">
        <v>57</v>
      </c>
    </row>
    <row r="88" spans="1:15">
      <c r="A88" s="42" t="s">
        <v>64</v>
      </c>
      <c r="B88" s="42" t="s">
        <v>70</v>
      </c>
      <c r="C88" s="43">
        <v>26</v>
      </c>
      <c r="D88" s="42">
        <v>1.88</v>
      </c>
      <c r="E88" s="42">
        <v>0.74</v>
      </c>
      <c r="F88" s="42">
        <v>12.83</v>
      </c>
      <c r="G88" s="98">
        <v>68</v>
      </c>
    </row>
    <row r="89" spans="1:15">
      <c r="A89" s="42" t="s">
        <v>454</v>
      </c>
      <c r="B89" s="42" t="s">
        <v>460</v>
      </c>
      <c r="C89" s="43">
        <v>100</v>
      </c>
      <c r="D89" s="42">
        <v>0.4</v>
      </c>
      <c r="E89" s="42">
        <v>0.4</v>
      </c>
      <c r="F89" s="42">
        <v>9.8000000000000007</v>
      </c>
      <c r="G89" s="98">
        <v>47</v>
      </c>
    </row>
    <row r="90" spans="1:15">
      <c r="A90" s="42"/>
      <c r="B90" s="155" t="s">
        <v>620</v>
      </c>
      <c r="C90" s="156">
        <v>506</v>
      </c>
      <c r="D90" s="98">
        <f>SUM(D85:D89)</f>
        <v>26.899999999999995</v>
      </c>
      <c r="E90" s="98">
        <f>SUM(E85:E89)</f>
        <v>22.837999999999997</v>
      </c>
      <c r="F90" s="98">
        <f>SUM(F85:F89)</f>
        <v>65.7</v>
      </c>
      <c r="G90" s="100">
        <f>SUM(G85:G89)</f>
        <v>577</v>
      </c>
    </row>
    <row r="91" spans="1:15">
      <c r="A91" s="183"/>
      <c r="B91" s="184"/>
      <c r="C91" s="185"/>
      <c r="D91" s="183"/>
      <c r="E91" s="183"/>
      <c r="F91" s="183"/>
      <c r="G91" s="100"/>
    </row>
    <row r="92" spans="1:15" s="49" customFormat="1">
      <c r="A92" s="183"/>
      <c r="B92" s="184" t="s">
        <v>629</v>
      </c>
      <c r="C92" s="185"/>
      <c r="D92" s="183"/>
      <c r="E92" s="183"/>
      <c r="F92" s="183"/>
      <c r="G92" s="100"/>
      <c r="H92" s="99"/>
      <c r="I92" s="99"/>
      <c r="J92" s="99"/>
      <c r="K92" s="99"/>
      <c r="L92" s="99"/>
      <c r="M92" s="99"/>
      <c r="N92" s="99"/>
      <c r="O92" s="99"/>
    </row>
    <row r="93" spans="1:15">
      <c r="A93" s="42" t="s">
        <v>655</v>
      </c>
      <c r="B93" s="42" t="s">
        <v>656</v>
      </c>
      <c r="C93" s="43" t="s">
        <v>657</v>
      </c>
      <c r="D93" s="42">
        <v>10.85</v>
      </c>
      <c r="E93" s="42">
        <v>24.5</v>
      </c>
      <c r="F93" s="42">
        <v>37.840000000000003</v>
      </c>
      <c r="G93" s="98">
        <v>406</v>
      </c>
    </row>
    <row r="94" spans="1:15">
      <c r="A94" s="42" t="s">
        <v>24</v>
      </c>
      <c r="B94" s="42" t="s">
        <v>25</v>
      </c>
      <c r="C94" s="43" t="s">
        <v>26</v>
      </c>
      <c r="D94" s="42">
        <v>0.26</v>
      </c>
      <c r="E94" s="42">
        <v>0.05</v>
      </c>
      <c r="F94" s="42">
        <v>15.22</v>
      </c>
      <c r="G94" s="98">
        <v>59</v>
      </c>
    </row>
    <row r="95" spans="1:15">
      <c r="A95" s="42" t="s">
        <v>64</v>
      </c>
      <c r="B95" s="177" t="s">
        <v>618</v>
      </c>
      <c r="C95" s="43">
        <v>28</v>
      </c>
      <c r="D95" s="42">
        <v>1.85</v>
      </c>
      <c r="E95" s="42">
        <v>0.32</v>
      </c>
      <c r="F95" s="42">
        <v>11.63</v>
      </c>
      <c r="G95" s="158">
        <v>57</v>
      </c>
    </row>
    <row r="96" spans="1:15">
      <c r="A96" s="42" t="s">
        <v>454</v>
      </c>
      <c r="B96" s="42" t="s">
        <v>636</v>
      </c>
      <c r="C96" s="43">
        <v>100</v>
      </c>
      <c r="D96" s="42">
        <v>0.4</v>
      </c>
      <c r="E96" s="42">
        <v>0.4</v>
      </c>
      <c r="F96" s="42">
        <v>9.8000000000000007</v>
      </c>
      <c r="G96" s="98">
        <v>47</v>
      </c>
      <c r="I96" s="49"/>
      <c r="J96" s="49"/>
      <c r="K96" s="139"/>
      <c r="L96" s="49"/>
      <c r="M96" s="49"/>
      <c r="N96" s="49"/>
      <c r="O96" s="140"/>
    </row>
    <row r="97" spans="1:15">
      <c r="A97" s="42" t="s">
        <v>560</v>
      </c>
      <c r="B97" s="42" t="s">
        <v>658</v>
      </c>
      <c r="C97" s="43">
        <v>22</v>
      </c>
      <c r="D97" s="42">
        <v>1.92</v>
      </c>
      <c r="E97" s="42">
        <v>10.199999999999999</v>
      </c>
      <c r="F97" s="42">
        <v>18</v>
      </c>
      <c r="G97" s="100">
        <v>125</v>
      </c>
    </row>
    <row r="98" spans="1:15">
      <c r="A98" s="98"/>
      <c r="B98" s="155" t="s">
        <v>620</v>
      </c>
      <c r="C98" s="156">
        <v>541</v>
      </c>
      <c r="D98" s="98">
        <f>SUM(D93:D97)</f>
        <v>15.28</v>
      </c>
      <c r="E98" s="98">
        <f>SUM(E93:E97)</f>
        <v>35.47</v>
      </c>
      <c r="F98" s="98">
        <f>SUM(F93:F97)</f>
        <v>92.49</v>
      </c>
      <c r="G98" s="98">
        <f>SUM(G93:G97)</f>
        <v>694</v>
      </c>
    </row>
    <row r="100" spans="1:15">
      <c r="A100" s="42"/>
      <c r="B100" s="155" t="s">
        <v>659</v>
      </c>
      <c r="C100" s="43"/>
      <c r="D100" s="42"/>
      <c r="E100" s="42"/>
      <c r="F100" s="42"/>
      <c r="G100" s="177"/>
    </row>
    <row r="101" spans="1:15">
      <c r="A101" s="42" t="s">
        <v>246</v>
      </c>
      <c r="B101" s="42" t="s">
        <v>660</v>
      </c>
      <c r="C101" s="43">
        <v>80</v>
      </c>
      <c r="D101" s="42">
        <v>12.1</v>
      </c>
      <c r="E101" s="42">
        <v>10.9</v>
      </c>
      <c r="F101" s="42">
        <v>10.8</v>
      </c>
      <c r="G101" s="98">
        <v>190</v>
      </c>
      <c r="H101" s="49"/>
      <c r="I101" s="49"/>
      <c r="J101" s="49"/>
      <c r="K101" s="125"/>
      <c r="L101" s="49"/>
      <c r="M101" s="49"/>
      <c r="N101" s="49"/>
      <c r="O101" s="49"/>
    </row>
    <row r="102" spans="1:15">
      <c r="A102" s="42" t="s">
        <v>501</v>
      </c>
      <c r="B102" s="42" t="s">
        <v>616</v>
      </c>
      <c r="C102" s="43">
        <v>30</v>
      </c>
      <c r="D102" s="42">
        <v>0.3</v>
      </c>
      <c r="E102" s="42">
        <v>1.51</v>
      </c>
      <c r="F102" s="42">
        <v>1.84</v>
      </c>
      <c r="G102" s="98">
        <v>22</v>
      </c>
      <c r="H102" s="168"/>
    </row>
    <row r="103" spans="1:15">
      <c r="A103" s="42" t="s">
        <v>136</v>
      </c>
      <c r="B103" s="42" t="s">
        <v>137</v>
      </c>
      <c r="C103" s="43">
        <v>150</v>
      </c>
      <c r="D103" s="42">
        <v>5.0999999999999996</v>
      </c>
      <c r="E103" s="42">
        <v>9.15</v>
      </c>
      <c r="F103" s="42">
        <v>34.200000000000003</v>
      </c>
      <c r="G103" s="100">
        <v>245</v>
      </c>
    </row>
    <row r="104" spans="1:15">
      <c r="A104" s="42" t="s">
        <v>34</v>
      </c>
      <c r="B104" s="42" t="s">
        <v>35</v>
      </c>
      <c r="C104" s="43">
        <v>200</v>
      </c>
      <c r="D104" s="42">
        <v>0.4</v>
      </c>
      <c r="E104" s="42">
        <v>0</v>
      </c>
      <c r="F104" s="42">
        <v>23.6</v>
      </c>
      <c r="G104" s="98">
        <v>94</v>
      </c>
    </row>
    <row r="105" spans="1:15">
      <c r="A105" s="42" t="s">
        <v>64</v>
      </c>
      <c r="B105" s="42" t="s">
        <v>70</v>
      </c>
      <c r="C105" s="101">
        <v>17</v>
      </c>
      <c r="D105" s="44">
        <v>1.3</v>
      </c>
      <c r="E105" s="44">
        <v>0.5</v>
      </c>
      <c r="F105" s="44">
        <v>8.7200000000000006</v>
      </c>
      <c r="G105" s="187">
        <v>44</v>
      </c>
    </row>
    <row r="106" spans="1:15">
      <c r="A106" s="42" t="s">
        <v>454</v>
      </c>
      <c r="B106" s="42" t="s">
        <v>455</v>
      </c>
      <c r="C106" s="43">
        <v>155</v>
      </c>
      <c r="D106" s="42">
        <v>0.63</v>
      </c>
      <c r="E106" s="42">
        <v>0.47</v>
      </c>
      <c r="F106" s="42">
        <v>16.059999999999999</v>
      </c>
      <c r="G106" s="98">
        <v>73</v>
      </c>
    </row>
    <row r="107" spans="1:15">
      <c r="A107" s="98"/>
      <c r="B107" s="155" t="s">
        <v>620</v>
      </c>
      <c r="C107" s="156">
        <f>SUM(C101:C106)</f>
        <v>632</v>
      </c>
      <c r="D107" s="98">
        <f>SUM(D101:D106)</f>
        <v>19.829999999999998</v>
      </c>
      <c r="E107" s="98">
        <f>SUM(E101:E106)</f>
        <v>22.53</v>
      </c>
      <c r="F107" s="98">
        <f>SUM(F101:F106)</f>
        <v>95.22</v>
      </c>
      <c r="G107" s="98">
        <f>SUM(G101:G106)</f>
        <v>668</v>
      </c>
    </row>
  </sheetData>
  <mergeCells count="2">
    <mergeCell ref="C4:F4"/>
    <mergeCell ref="C34:C35"/>
  </mergeCells>
  <pageMargins left="0.51180555555555596" right="0" top="0.15763888888888899" bottom="0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5"/>
  <sheetViews>
    <sheetView topLeftCell="A65" zoomScaleNormal="100" workbookViewId="0">
      <selection activeCell="B151" sqref="B151"/>
    </sheetView>
  </sheetViews>
  <sheetFormatPr defaultColWidth="9.140625" defaultRowHeight="15"/>
  <cols>
    <col min="1" max="1" width="9.85546875" style="37" customWidth="1"/>
    <col min="2" max="2" width="31" style="37" customWidth="1"/>
    <col min="3" max="7" width="9.140625" style="37"/>
    <col min="8" max="8" width="9.140625" style="136"/>
    <col min="9" max="16384" width="9.140625" style="37"/>
  </cols>
  <sheetData>
    <row r="1" spans="1:28">
      <c r="A1" s="99"/>
      <c r="B1" s="49"/>
      <c r="C1" s="139"/>
      <c r="D1" s="108" t="s">
        <v>661</v>
      </c>
      <c r="E1" s="108"/>
      <c r="F1" s="108"/>
      <c r="G1" s="188"/>
    </row>
    <row r="2" spans="1:28">
      <c r="A2" s="99"/>
      <c r="B2" s="99"/>
      <c r="C2" s="189"/>
      <c r="D2" s="108" t="s">
        <v>662</v>
      </c>
      <c r="E2" s="108"/>
      <c r="F2" s="108"/>
      <c r="G2" s="188"/>
    </row>
    <row r="3" spans="1:28">
      <c r="A3" s="99"/>
      <c r="B3" s="728" t="s">
        <v>663</v>
      </c>
      <c r="C3" s="728"/>
      <c r="D3" s="728"/>
      <c r="E3" s="728"/>
      <c r="F3" s="728"/>
      <c r="G3" s="728"/>
    </row>
    <row r="4" spans="1:28">
      <c r="A4" s="99"/>
      <c r="B4" s="190"/>
      <c r="C4" s="99"/>
      <c r="D4" s="99"/>
      <c r="E4" s="99"/>
      <c r="F4" s="99"/>
      <c r="G4" s="99"/>
    </row>
    <row r="5" spans="1:28" ht="29.25">
      <c r="A5" s="151" t="s">
        <v>0</v>
      </c>
      <c r="B5" s="152" t="s">
        <v>1</v>
      </c>
      <c r="C5" s="153" t="s">
        <v>611</v>
      </c>
      <c r="D5" s="151" t="s">
        <v>3</v>
      </c>
      <c r="E5" s="151"/>
      <c r="F5" s="151"/>
      <c r="G5" s="191" t="s">
        <v>612</v>
      </c>
    </row>
    <row r="6" spans="1:28">
      <c r="A6" s="98"/>
      <c r="B6" s="155"/>
      <c r="C6" s="156"/>
      <c r="D6" s="98" t="s">
        <v>7</v>
      </c>
      <c r="E6" s="98" t="s">
        <v>8</v>
      </c>
      <c r="F6" s="98" t="s">
        <v>9</v>
      </c>
      <c r="G6" s="158" t="s">
        <v>614</v>
      </c>
    </row>
    <row r="7" spans="1:28">
      <c r="A7" s="156">
        <v>1</v>
      </c>
      <c r="B7" s="155" t="s">
        <v>613</v>
      </c>
      <c r="C7" s="156">
        <v>3</v>
      </c>
      <c r="D7" s="156">
        <v>4</v>
      </c>
      <c r="E7" s="156">
        <v>5</v>
      </c>
      <c r="F7" s="156">
        <v>6</v>
      </c>
      <c r="G7" s="158">
        <v>7</v>
      </c>
    </row>
    <row r="8" spans="1:28" s="99" customFormat="1">
      <c r="A8" s="42"/>
      <c r="B8" s="98" t="s">
        <v>615</v>
      </c>
      <c r="C8" s="43"/>
      <c r="D8" s="42"/>
      <c r="E8" s="42"/>
      <c r="F8" s="42"/>
      <c r="G8" s="192"/>
      <c r="H8" s="136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1:28" s="99" customFormat="1">
      <c r="A9" s="42"/>
      <c r="B9" s="98" t="s">
        <v>664</v>
      </c>
      <c r="C9" s="43"/>
      <c r="D9" s="42"/>
      <c r="E9" s="42"/>
      <c r="F9" s="42"/>
      <c r="G9" s="192"/>
      <c r="H9" s="136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1:28" s="99" customFormat="1">
      <c r="A10" s="42" t="s">
        <v>170</v>
      </c>
      <c r="B10" s="42" t="s">
        <v>171</v>
      </c>
      <c r="C10" s="43" t="s">
        <v>159</v>
      </c>
      <c r="D10" s="44">
        <v>6.15</v>
      </c>
      <c r="E10" s="44">
        <v>6.39</v>
      </c>
      <c r="F10" s="44">
        <v>42.75</v>
      </c>
      <c r="G10" s="45">
        <v>242</v>
      </c>
      <c r="H10" s="107"/>
      <c r="I10" s="46"/>
      <c r="J10" s="47"/>
      <c r="K10" s="48"/>
      <c r="L10" s="49"/>
      <c r="M10" s="49"/>
      <c r="N10" s="49"/>
      <c r="O10" s="50"/>
    </row>
    <row r="11" spans="1:28" s="99" customFormat="1">
      <c r="A11" s="42" t="s">
        <v>24</v>
      </c>
      <c r="B11" s="42" t="s">
        <v>25</v>
      </c>
      <c r="C11" s="43" t="s">
        <v>26</v>
      </c>
      <c r="D11" s="42">
        <v>0.26</v>
      </c>
      <c r="E11" s="42">
        <v>0.05</v>
      </c>
      <c r="F11" s="42">
        <v>15.22</v>
      </c>
      <c r="G11" s="98">
        <v>59</v>
      </c>
      <c r="H11" s="107"/>
      <c r="I11" s="49"/>
      <c r="J11" s="49"/>
      <c r="K11" s="193"/>
      <c r="L11" s="124"/>
      <c r="M11" s="124"/>
      <c r="N11" s="124"/>
      <c r="O11" s="129"/>
    </row>
    <row r="12" spans="1:28" s="99" customFormat="1">
      <c r="A12" s="42" t="s">
        <v>64</v>
      </c>
      <c r="B12" s="42" t="s">
        <v>70</v>
      </c>
      <c r="C12" s="43">
        <v>38</v>
      </c>
      <c r="D12" s="42">
        <v>2.85</v>
      </c>
      <c r="E12" s="42">
        <v>11.05</v>
      </c>
      <c r="F12" s="42">
        <v>19.53</v>
      </c>
      <c r="G12" s="158">
        <v>100</v>
      </c>
      <c r="H12" s="107"/>
    </row>
    <row r="13" spans="1:28" s="99" customFormat="1">
      <c r="A13" s="42" t="s">
        <v>69</v>
      </c>
      <c r="B13" s="42" t="s">
        <v>650</v>
      </c>
      <c r="C13" s="43">
        <v>200</v>
      </c>
      <c r="D13" s="42">
        <v>5.6</v>
      </c>
      <c r="E13" s="42">
        <v>6.4</v>
      </c>
      <c r="F13" s="42">
        <v>19.399999999999999</v>
      </c>
      <c r="G13" s="100">
        <v>158</v>
      </c>
      <c r="H13" s="107"/>
      <c r="I13" s="49"/>
      <c r="J13" s="49"/>
      <c r="K13" s="139"/>
      <c r="L13" s="49"/>
      <c r="M13" s="49"/>
      <c r="N13" s="49"/>
      <c r="O13" s="50"/>
    </row>
    <row r="14" spans="1:28" s="99" customFormat="1">
      <c r="A14" s="42" t="s">
        <v>454</v>
      </c>
      <c r="B14" s="42" t="s">
        <v>636</v>
      </c>
      <c r="C14" s="43">
        <v>136</v>
      </c>
      <c r="D14" s="42">
        <v>0.54</v>
      </c>
      <c r="E14" s="42">
        <v>0.54</v>
      </c>
      <c r="F14" s="42">
        <v>13.32</v>
      </c>
      <c r="G14" s="98">
        <v>64</v>
      </c>
      <c r="H14" s="107"/>
    </row>
    <row r="15" spans="1:28">
      <c r="A15" s="45"/>
      <c r="B15" s="159" t="s">
        <v>632</v>
      </c>
      <c r="C15" s="160">
        <v>768</v>
      </c>
      <c r="D15" s="45">
        <f>SUM(D10:D14)</f>
        <v>15.399999999999999</v>
      </c>
      <c r="E15" s="45">
        <f>SUM(E10:E14)</f>
        <v>24.43</v>
      </c>
      <c r="F15" s="45">
        <f>SUM(F10:F14)</f>
        <v>110.22</v>
      </c>
      <c r="G15" s="161">
        <f>SUM(G10:G14)</f>
        <v>623</v>
      </c>
      <c r="H15" s="107"/>
      <c r="I15" s="49"/>
      <c r="J15" s="49"/>
      <c r="K15" s="139"/>
      <c r="L15" s="49"/>
      <c r="M15" s="49"/>
      <c r="N15" s="49"/>
      <c r="O15" s="140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</row>
    <row r="16" spans="1:28">
      <c r="A16" s="194"/>
      <c r="B16" s="159" t="s">
        <v>665</v>
      </c>
      <c r="C16" s="195"/>
      <c r="D16" s="45"/>
      <c r="E16" s="45"/>
      <c r="F16" s="45"/>
      <c r="G16" s="161"/>
      <c r="H16" s="107"/>
      <c r="I16" s="142"/>
      <c r="J16" s="142"/>
      <c r="K16" s="162"/>
      <c r="L16" s="142"/>
      <c r="M16" s="142"/>
      <c r="N16" s="142"/>
      <c r="O16" s="12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</row>
    <row r="17" spans="1:28" s="99" customFormat="1">
      <c r="A17" s="42" t="s">
        <v>99</v>
      </c>
      <c r="B17" s="42" t="s">
        <v>100</v>
      </c>
      <c r="C17" s="43">
        <v>250</v>
      </c>
      <c r="D17" s="42">
        <v>1.98</v>
      </c>
      <c r="E17" s="42">
        <v>2.72</v>
      </c>
      <c r="F17" s="42">
        <v>12.12</v>
      </c>
      <c r="G17" s="98">
        <v>86</v>
      </c>
      <c r="H17" s="136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</row>
    <row r="18" spans="1:28" s="99" customFormat="1">
      <c r="A18" s="42"/>
      <c r="B18" s="42" t="s">
        <v>666</v>
      </c>
      <c r="C18" s="43">
        <v>12.5</v>
      </c>
      <c r="D18" s="42">
        <v>2.7</v>
      </c>
      <c r="E18" s="42">
        <v>1.67</v>
      </c>
      <c r="F18" s="42">
        <v>0</v>
      </c>
      <c r="G18" s="158">
        <v>26</v>
      </c>
      <c r="H18" s="1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</row>
    <row r="19" spans="1:28">
      <c r="A19" s="42" t="s">
        <v>18</v>
      </c>
      <c r="B19" s="42" t="s">
        <v>221</v>
      </c>
      <c r="C19" s="101">
        <v>80</v>
      </c>
      <c r="D19" s="196">
        <v>10.3</v>
      </c>
      <c r="E19" s="196">
        <v>8.5</v>
      </c>
      <c r="F19" s="196">
        <v>9.1300000000000008</v>
      </c>
      <c r="G19" s="45">
        <v>152</v>
      </c>
      <c r="H19" s="107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</row>
    <row r="20" spans="1:28">
      <c r="A20" s="42" t="s">
        <v>501</v>
      </c>
      <c r="B20" s="42" t="s">
        <v>616</v>
      </c>
      <c r="C20" s="43">
        <v>30</v>
      </c>
      <c r="D20" s="42">
        <v>0.3</v>
      </c>
      <c r="E20" s="42">
        <v>1.51</v>
      </c>
      <c r="F20" s="42">
        <v>1.84</v>
      </c>
      <c r="G20" s="98">
        <v>22</v>
      </c>
      <c r="H20" s="11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</row>
    <row r="21" spans="1:28" s="99" customFormat="1">
      <c r="A21" s="42" t="s">
        <v>136</v>
      </c>
      <c r="B21" s="42" t="s">
        <v>137</v>
      </c>
      <c r="C21" s="43">
        <v>150</v>
      </c>
      <c r="D21" s="42">
        <v>5.0999999999999996</v>
      </c>
      <c r="E21" s="42">
        <v>9.15</v>
      </c>
      <c r="F21" s="42">
        <v>34.200000000000003</v>
      </c>
      <c r="G21" s="98">
        <v>245</v>
      </c>
      <c r="H21" s="1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</row>
    <row r="22" spans="1:28">
      <c r="A22" s="42"/>
      <c r="B22" s="42" t="s">
        <v>642</v>
      </c>
      <c r="C22" s="43">
        <v>22</v>
      </c>
      <c r="D22" s="42">
        <v>0.12</v>
      </c>
      <c r="E22" s="42">
        <v>1.4999999999999999E-2</v>
      </c>
      <c r="F22" s="42">
        <v>0.39</v>
      </c>
      <c r="G22" s="98">
        <v>2.4</v>
      </c>
    </row>
    <row r="23" spans="1:28" s="99" customFormat="1">
      <c r="A23" s="42" t="s">
        <v>45</v>
      </c>
      <c r="B23" s="42" t="s">
        <v>46</v>
      </c>
      <c r="C23" s="43">
        <v>200</v>
      </c>
      <c r="D23" s="42">
        <v>0.32</v>
      </c>
      <c r="E23" s="42">
        <v>0</v>
      </c>
      <c r="F23" s="42">
        <v>35.799999999999997</v>
      </c>
      <c r="G23" s="98">
        <v>98</v>
      </c>
      <c r="H23" s="107"/>
    </row>
    <row r="24" spans="1:28">
      <c r="A24" s="42" t="s">
        <v>64</v>
      </c>
      <c r="B24" s="42" t="s">
        <v>67</v>
      </c>
      <c r="C24" s="43">
        <v>30</v>
      </c>
      <c r="D24" s="42">
        <v>1.98</v>
      </c>
      <c r="E24" s="42">
        <v>0.33</v>
      </c>
      <c r="F24" s="42">
        <v>12.3</v>
      </c>
      <c r="G24" s="158">
        <v>62</v>
      </c>
    </row>
    <row r="25" spans="1:28">
      <c r="A25" s="42"/>
      <c r="B25" s="42" t="s">
        <v>553</v>
      </c>
      <c r="C25" s="43">
        <v>30</v>
      </c>
      <c r="D25" s="42">
        <v>2.52</v>
      </c>
      <c r="E25" s="42">
        <v>2.58</v>
      </c>
      <c r="F25" s="42">
        <v>20.7</v>
      </c>
      <c r="G25" s="100">
        <v>116</v>
      </c>
      <c r="H25" s="107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</row>
    <row r="26" spans="1:28">
      <c r="A26" s="98"/>
      <c r="B26" s="98" t="s">
        <v>667</v>
      </c>
      <c r="C26" s="156">
        <f>SUM(C17:C25)</f>
        <v>804.5</v>
      </c>
      <c r="D26" s="98">
        <f>SUM(D17:D25)</f>
        <v>25.320000000000004</v>
      </c>
      <c r="E26" s="98">
        <f>SUM(E17:E25)</f>
        <v>26.475000000000001</v>
      </c>
      <c r="F26" s="98">
        <f>SUM(F17:F25)</f>
        <v>126.48</v>
      </c>
      <c r="G26" s="98">
        <f>SUM(G17:G25)</f>
        <v>809.4</v>
      </c>
    </row>
    <row r="27" spans="1:28" s="99" customFormat="1">
      <c r="A27" s="98"/>
      <c r="B27" s="98" t="s">
        <v>668</v>
      </c>
      <c r="C27" s="156">
        <f>C15+C26</f>
        <v>1572.5</v>
      </c>
      <c r="D27" s="158">
        <f>D15+D26</f>
        <v>40.72</v>
      </c>
      <c r="E27" s="158">
        <f>E15+E26</f>
        <v>50.905000000000001</v>
      </c>
      <c r="F27" s="158">
        <f>F15+F26</f>
        <v>236.7</v>
      </c>
      <c r="G27" s="158">
        <f>G15+G26</f>
        <v>1432.4</v>
      </c>
      <c r="H27" s="1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28" s="99" customFormat="1">
      <c r="A28" s="98"/>
      <c r="B28" s="98"/>
      <c r="C28" s="156"/>
      <c r="D28" s="156"/>
      <c r="E28" s="156"/>
      <c r="F28" s="156"/>
      <c r="G28" s="158"/>
      <c r="H28" s="13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spans="1:28" s="99" customFormat="1">
      <c r="A29" s="156"/>
      <c r="B29" s="197" t="s">
        <v>621</v>
      </c>
      <c r="C29" s="156"/>
      <c r="D29" s="156"/>
      <c r="E29" s="156"/>
      <c r="F29" s="156"/>
      <c r="G29" s="158"/>
      <c r="H29" s="136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1:28">
      <c r="A30" s="156"/>
      <c r="B30" s="98" t="s">
        <v>664</v>
      </c>
      <c r="C30" s="156"/>
      <c r="D30" s="156"/>
      <c r="E30" s="156"/>
      <c r="F30" s="156"/>
      <c r="G30" s="158"/>
    </row>
    <row r="31" spans="1:28" ht="31.5" customHeight="1">
      <c r="A31" s="164" t="s">
        <v>281</v>
      </c>
      <c r="B31" s="165" t="s">
        <v>283</v>
      </c>
      <c r="C31" s="166">
        <v>80</v>
      </c>
      <c r="D31" s="164">
        <v>12.4</v>
      </c>
      <c r="E31" s="164">
        <v>14.52</v>
      </c>
      <c r="F31" s="164">
        <v>8.3800000000000008</v>
      </c>
      <c r="G31" s="45">
        <v>212</v>
      </c>
      <c r="H31" s="167"/>
      <c r="I31" s="124"/>
      <c r="J31" s="124"/>
      <c r="K31" s="126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</row>
    <row r="32" spans="1:28">
      <c r="A32" s="42" t="s">
        <v>501</v>
      </c>
      <c r="B32" s="42" t="s">
        <v>616</v>
      </c>
      <c r="C32" s="43">
        <v>30</v>
      </c>
      <c r="D32" s="42">
        <v>0.3</v>
      </c>
      <c r="E32" s="42">
        <v>1.51</v>
      </c>
      <c r="F32" s="42">
        <v>1.84</v>
      </c>
      <c r="G32" s="98">
        <v>22</v>
      </c>
      <c r="H32" s="11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</row>
    <row r="33" spans="1:28">
      <c r="A33" s="42" t="s">
        <v>126</v>
      </c>
      <c r="B33" s="42" t="s">
        <v>169</v>
      </c>
      <c r="C33" s="43">
        <v>150</v>
      </c>
      <c r="D33" s="42">
        <v>4.0999999999999996</v>
      </c>
      <c r="E33" s="42">
        <v>10.8</v>
      </c>
      <c r="F33" s="42">
        <v>39.840000000000003</v>
      </c>
      <c r="G33" s="98">
        <v>232</v>
      </c>
      <c r="H33" s="11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</row>
    <row r="34" spans="1:28" s="99" customFormat="1">
      <c r="A34" s="169" t="s">
        <v>449</v>
      </c>
      <c r="B34" s="44" t="s">
        <v>651</v>
      </c>
      <c r="C34" s="43">
        <v>29</v>
      </c>
      <c r="D34" s="42">
        <v>0.12</v>
      </c>
      <c r="E34" s="42">
        <v>1.4999999999999999E-2</v>
      </c>
      <c r="F34" s="42">
        <v>0.39</v>
      </c>
      <c r="G34" s="98">
        <v>2.1</v>
      </c>
      <c r="H34" s="107"/>
    </row>
    <row r="35" spans="1:28" s="99" customFormat="1">
      <c r="A35" s="42" t="s">
        <v>18</v>
      </c>
      <c r="B35" s="42" t="s">
        <v>44</v>
      </c>
      <c r="C35" s="43">
        <v>200</v>
      </c>
      <c r="D35" s="42">
        <v>0.2</v>
      </c>
      <c r="E35" s="42">
        <v>0.02</v>
      </c>
      <c r="F35" s="42">
        <v>28.1</v>
      </c>
      <c r="G35" s="98">
        <v>106</v>
      </c>
      <c r="H35" s="119"/>
    </row>
    <row r="36" spans="1:28" s="99" customFormat="1">
      <c r="A36" s="170" t="s">
        <v>69</v>
      </c>
      <c r="B36" s="170" t="s">
        <v>618</v>
      </c>
      <c r="C36" s="43">
        <v>40</v>
      </c>
      <c r="D36" s="42">
        <v>2.64</v>
      </c>
      <c r="E36" s="42">
        <v>0.46</v>
      </c>
      <c r="F36" s="42">
        <v>16.600000000000001</v>
      </c>
      <c r="G36" s="171">
        <v>82</v>
      </c>
      <c r="H36" s="198"/>
    </row>
    <row r="37" spans="1:28" s="49" customFormat="1">
      <c r="A37" s="42"/>
      <c r="B37" s="155" t="s">
        <v>620</v>
      </c>
      <c r="C37" s="156">
        <f>SUM(C31:C36)</f>
        <v>529</v>
      </c>
      <c r="D37" s="98">
        <f>SUM(D31:D36)</f>
        <v>19.760000000000002</v>
      </c>
      <c r="E37" s="98">
        <f>SUM(E31:E36)</f>
        <v>27.325000000000003</v>
      </c>
      <c r="F37" s="98">
        <f>SUM(F31:F36)</f>
        <v>95.15</v>
      </c>
      <c r="G37" s="98">
        <f>SUM(G31:G36)</f>
        <v>656.1</v>
      </c>
      <c r="H37" s="11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</row>
    <row r="38" spans="1:28" s="49" customFormat="1">
      <c r="A38" s="42"/>
      <c r="B38" s="155"/>
      <c r="C38" s="156"/>
      <c r="D38" s="98"/>
      <c r="E38" s="98"/>
      <c r="F38" s="98"/>
      <c r="G38" s="98"/>
      <c r="H38" s="136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28" s="99" customFormat="1">
      <c r="A39" s="42"/>
      <c r="B39" s="98" t="s">
        <v>665</v>
      </c>
      <c r="C39" s="156"/>
      <c r="D39" s="98"/>
      <c r="E39" s="98"/>
      <c r="F39" s="98"/>
      <c r="G39" s="199"/>
      <c r="H39" s="136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spans="1:28">
      <c r="A40" s="42" t="s">
        <v>95</v>
      </c>
      <c r="B40" s="42" t="s">
        <v>96</v>
      </c>
      <c r="C40" s="43">
        <v>250</v>
      </c>
      <c r="D40" s="42">
        <v>1.83</v>
      </c>
      <c r="E40" s="42">
        <v>4.9000000000000004</v>
      </c>
      <c r="F40" s="42">
        <v>11.75</v>
      </c>
      <c r="G40" s="98">
        <v>99</v>
      </c>
      <c r="H40" s="200"/>
    </row>
    <row r="41" spans="1:28">
      <c r="A41" s="170"/>
      <c r="B41" s="170" t="s">
        <v>669</v>
      </c>
      <c r="C41" s="43">
        <v>5</v>
      </c>
      <c r="D41" s="42">
        <v>0.125</v>
      </c>
      <c r="E41" s="42">
        <v>0.9</v>
      </c>
      <c r="F41" s="42">
        <v>0.15</v>
      </c>
      <c r="G41" s="98">
        <v>9</v>
      </c>
    </row>
    <row r="42" spans="1:28" ht="16.5" customHeight="1">
      <c r="A42" s="164" t="s">
        <v>287</v>
      </c>
      <c r="B42" s="164" t="s">
        <v>622</v>
      </c>
      <c r="C42" s="166" t="s">
        <v>223</v>
      </c>
      <c r="D42" s="164">
        <v>12.8</v>
      </c>
      <c r="E42" s="164">
        <v>32.46</v>
      </c>
      <c r="F42" s="164">
        <v>3.64</v>
      </c>
      <c r="G42" s="194">
        <v>357</v>
      </c>
      <c r="H42" s="107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</row>
    <row r="43" spans="1:28">
      <c r="A43" s="42" t="s">
        <v>131</v>
      </c>
      <c r="B43" s="42" t="s">
        <v>132</v>
      </c>
      <c r="C43" s="43">
        <v>150</v>
      </c>
      <c r="D43" s="42">
        <v>3.6</v>
      </c>
      <c r="E43" s="42">
        <v>6</v>
      </c>
      <c r="F43" s="42">
        <v>37</v>
      </c>
      <c r="G43" s="98">
        <v>221</v>
      </c>
      <c r="H43" s="107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</row>
    <row r="44" spans="1:28" s="99" customFormat="1">
      <c r="A44" s="42" t="s">
        <v>32</v>
      </c>
      <c r="B44" s="42" t="s">
        <v>36</v>
      </c>
      <c r="C44" s="43">
        <v>200</v>
      </c>
      <c r="D44" s="42">
        <v>0.1</v>
      </c>
      <c r="E44" s="42">
        <v>0</v>
      </c>
      <c r="F44" s="42">
        <v>24.2</v>
      </c>
      <c r="G44" s="98">
        <v>93</v>
      </c>
      <c r="H44" s="107"/>
    </row>
    <row r="45" spans="1:28" s="99" customFormat="1">
      <c r="A45" s="42" t="s">
        <v>64</v>
      </c>
      <c r="B45" s="42" t="s">
        <v>67</v>
      </c>
      <c r="C45" s="43">
        <v>15</v>
      </c>
      <c r="D45" s="42">
        <v>0.87</v>
      </c>
      <c r="E45" s="42">
        <v>0.11</v>
      </c>
      <c r="F45" s="42">
        <v>5.32</v>
      </c>
      <c r="G45" s="100">
        <v>31</v>
      </c>
      <c r="H45" s="124"/>
      <c r="I45" s="49"/>
      <c r="J45" s="49"/>
      <c r="K45" s="125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</row>
    <row r="46" spans="1:28" s="99" customFormat="1">
      <c r="A46" s="42" t="s">
        <v>64</v>
      </c>
      <c r="B46" s="42" t="s">
        <v>70</v>
      </c>
      <c r="C46" s="43">
        <v>22</v>
      </c>
      <c r="D46" s="42">
        <v>1.5</v>
      </c>
      <c r="E46" s="42">
        <v>0.59</v>
      </c>
      <c r="F46" s="42">
        <v>10.27</v>
      </c>
      <c r="G46" s="158">
        <v>58</v>
      </c>
      <c r="H46" s="124"/>
      <c r="I46" s="49"/>
      <c r="J46" s="49"/>
      <c r="K46" s="125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</row>
    <row r="47" spans="1:28" s="99" customFormat="1">
      <c r="A47" s="42"/>
      <c r="B47" s="155" t="s">
        <v>620</v>
      </c>
      <c r="C47" s="156">
        <v>742</v>
      </c>
      <c r="D47" s="158">
        <f>SUM(D40:D46)</f>
        <v>20.825000000000003</v>
      </c>
      <c r="E47" s="158">
        <f>SUM(E40:E46)</f>
        <v>44.960000000000008</v>
      </c>
      <c r="F47" s="158">
        <f>SUM(F40:F46)</f>
        <v>92.33</v>
      </c>
      <c r="G47" s="158">
        <f>SUM(G40:G46)</f>
        <v>868</v>
      </c>
      <c r="H47" s="107"/>
    </row>
    <row r="48" spans="1:28" s="99" customFormat="1">
      <c r="A48" s="42"/>
      <c r="B48" s="98" t="s">
        <v>668</v>
      </c>
      <c r="C48" s="156">
        <f>C37+C47</f>
        <v>1271</v>
      </c>
      <c r="D48" s="158">
        <f>D37+D47</f>
        <v>40.585000000000008</v>
      </c>
      <c r="E48" s="158">
        <f>E37+E47</f>
        <v>72.285000000000011</v>
      </c>
      <c r="F48" s="158">
        <f>F37+F47</f>
        <v>187.48000000000002</v>
      </c>
      <c r="G48" s="158">
        <f>G37+G47</f>
        <v>1524.1</v>
      </c>
      <c r="H48" s="136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28">
      <c r="A49" s="42"/>
      <c r="B49" s="98"/>
      <c r="C49" s="156"/>
      <c r="D49" s="158"/>
      <c r="E49" s="158"/>
      <c r="F49" s="158"/>
      <c r="G49" s="158"/>
    </row>
    <row r="50" spans="1:28">
      <c r="A50" s="156"/>
      <c r="B50" s="197" t="s">
        <v>623</v>
      </c>
      <c r="C50" s="156"/>
      <c r="D50" s="156"/>
      <c r="E50" s="156"/>
      <c r="F50" s="156"/>
      <c r="G50" s="158"/>
    </row>
    <row r="51" spans="1:28">
      <c r="A51" s="156"/>
      <c r="B51" s="197" t="s">
        <v>664</v>
      </c>
      <c r="C51" s="156"/>
      <c r="D51" s="156"/>
      <c r="E51" s="156"/>
      <c r="F51" s="156"/>
      <c r="G51" s="158"/>
    </row>
    <row r="52" spans="1:28" s="99" customFormat="1">
      <c r="A52" s="42" t="s">
        <v>434</v>
      </c>
      <c r="B52" s="42" t="s">
        <v>435</v>
      </c>
      <c r="C52" s="43" t="s">
        <v>436</v>
      </c>
      <c r="D52" s="44">
        <v>15</v>
      </c>
      <c r="E52" s="44">
        <v>23</v>
      </c>
      <c r="F52" s="44">
        <v>3</v>
      </c>
      <c r="G52" s="45">
        <v>278</v>
      </c>
      <c r="H52" s="119"/>
    </row>
    <row r="53" spans="1:28">
      <c r="A53" s="42" t="s">
        <v>64</v>
      </c>
      <c r="B53" s="42" t="s">
        <v>626</v>
      </c>
      <c r="C53" s="43">
        <v>27</v>
      </c>
      <c r="D53" s="42">
        <v>0.75</v>
      </c>
      <c r="E53" s="42">
        <v>0.12</v>
      </c>
      <c r="F53" s="42">
        <v>1.83</v>
      </c>
      <c r="G53" s="98">
        <v>15</v>
      </c>
      <c r="H53" s="127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</row>
    <row r="54" spans="1:28">
      <c r="A54" s="42" t="s">
        <v>57</v>
      </c>
      <c r="B54" s="42" t="s">
        <v>58</v>
      </c>
      <c r="C54" s="43">
        <v>200</v>
      </c>
      <c r="D54" s="42">
        <v>4.08</v>
      </c>
      <c r="E54" s="42">
        <v>3.54</v>
      </c>
      <c r="F54" s="42">
        <v>17.579999999999998</v>
      </c>
      <c r="G54" s="98">
        <v>119</v>
      </c>
      <c r="H54" s="11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</row>
    <row r="55" spans="1:28">
      <c r="A55" s="42" t="s">
        <v>64</v>
      </c>
      <c r="B55" s="42" t="s">
        <v>70</v>
      </c>
      <c r="C55" s="43">
        <v>20</v>
      </c>
      <c r="D55" s="42">
        <v>1.5</v>
      </c>
      <c r="E55" s="42">
        <v>0.59</v>
      </c>
      <c r="F55" s="42">
        <v>10.27</v>
      </c>
      <c r="G55" s="158">
        <v>53</v>
      </c>
      <c r="H55" s="107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</row>
    <row r="56" spans="1:28">
      <c r="A56" s="42" t="s">
        <v>454</v>
      </c>
      <c r="B56" s="42" t="s">
        <v>458</v>
      </c>
      <c r="C56" s="43">
        <v>108</v>
      </c>
      <c r="D56" s="42">
        <v>0.86</v>
      </c>
      <c r="E56" s="42">
        <v>0.216</v>
      </c>
      <c r="F56" s="42">
        <v>8.1</v>
      </c>
      <c r="G56" s="98">
        <v>41</v>
      </c>
      <c r="H56" s="107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</row>
    <row r="57" spans="1:28" s="49" customFormat="1">
      <c r="A57" s="42"/>
      <c r="B57" s="155" t="s">
        <v>620</v>
      </c>
      <c r="C57" s="156">
        <v>503</v>
      </c>
      <c r="D57" s="98">
        <f>SUM(D52:D56)</f>
        <v>22.189999999999998</v>
      </c>
      <c r="E57" s="98">
        <f>SUM(E52:E56)</f>
        <v>27.466000000000001</v>
      </c>
      <c r="F57" s="98">
        <f>SUM(F52:F56)</f>
        <v>40.779999999999994</v>
      </c>
      <c r="G57" s="100">
        <f>SUM(G52:G56)</f>
        <v>506</v>
      </c>
      <c r="H57" s="107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</row>
    <row r="58" spans="1:28">
      <c r="A58" s="42"/>
      <c r="B58" s="98" t="s">
        <v>665</v>
      </c>
      <c r="C58" s="156"/>
      <c r="D58" s="98"/>
      <c r="E58" s="98"/>
      <c r="F58" s="98"/>
      <c r="G58" s="201"/>
    </row>
    <row r="59" spans="1:28">
      <c r="A59" s="42" t="s">
        <v>72</v>
      </c>
      <c r="B59" s="178" t="s">
        <v>73</v>
      </c>
      <c r="C59" s="43">
        <v>250</v>
      </c>
      <c r="D59" s="42">
        <v>2.6</v>
      </c>
      <c r="E59" s="42">
        <v>2.5</v>
      </c>
      <c r="F59" s="42">
        <v>16.98</v>
      </c>
      <c r="G59" s="98">
        <v>101</v>
      </c>
    </row>
    <row r="60" spans="1:28">
      <c r="A60" s="170"/>
      <c r="B60" s="170" t="s">
        <v>669</v>
      </c>
      <c r="C60" s="43">
        <v>5</v>
      </c>
      <c r="D60" s="42">
        <v>0.125</v>
      </c>
      <c r="E60" s="42">
        <v>0.9</v>
      </c>
      <c r="F60" s="42">
        <v>0.15</v>
      </c>
      <c r="G60" s="98">
        <v>9</v>
      </c>
    </row>
    <row r="61" spans="1:28">
      <c r="A61" s="44" t="s">
        <v>227</v>
      </c>
      <c r="B61" s="44" t="s">
        <v>228</v>
      </c>
      <c r="C61" s="101">
        <v>90</v>
      </c>
      <c r="D61" s="44">
        <v>8</v>
      </c>
      <c r="E61" s="44">
        <v>5.9</v>
      </c>
      <c r="F61" s="44">
        <v>9.9</v>
      </c>
      <c r="G61" s="45">
        <v>143</v>
      </c>
      <c r="H61" s="107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</row>
    <row r="62" spans="1:28">
      <c r="A62" s="42" t="s">
        <v>624</v>
      </c>
      <c r="B62" s="42" t="s">
        <v>625</v>
      </c>
      <c r="C62" s="43">
        <v>30</v>
      </c>
      <c r="D62" s="42">
        <v>0.84</v>
      </c>
      <c r="E62" s="42">
        <v>3.24</v>
      </c>
      <c r="F62" s="42">
        <v>2.34</v>
      </c>
      <c r="G62" s="98">
        <v>24</v>
      </c>
    </row>
    <row r="63" spans="1:28" s="99" customFormat="1">
      <c r="A63" s="42" t="s">
        <v>136</v>
      </c>
      <c r="B63" s="42" t="s">
        <v>137</v>
      </c>
      <c r="C63" s="43">
        <v>150</v>
      </c>
      <c r="D63" s="42">
        <v>5.0999999999999996</v>
      </c>
      <c r="E63" s="42">
        <v>9.15</v>
      </c>
      <c r="F63" s="42">
        <v>34.200000000000003</v>
      </c>
      <c r="G63" s="98">
        <v>245</v>
      </c>
      <c r="H63" s="136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</row>
    <row r="64" spans="1:28" s="99" customFormat="1">
      <c r="A64" s="42" t="s">
        <v>21</v>
      </c>
      <c r="B64" s="42" t="s">
        <v>22</v>
      </c>
      <c r="C64" s="43" t="s">
        <v>23</v>
      </c>
      <c r="D64" s="42">
        <v>0.2</v>
      </c>
      <c r="E64" s="42">
        <v>0.05</v>
      </c>
      <c r="F64" s="42">
        <v>15.01</v>
      </c>
      <c r="G64" s="98">
        <v>57</v>
      </c>
      <c r="H64" s="136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</row>
    <row r="65" spans="1:28" s="99" customFormat="1">
      <c r="A65" s="42" t="s">
        <v>64</v>
      </c>
      <c r="B65" s="42" t="s">
        <v>67</v>
      </c>
      <c r="C65" s="43">
        <v>25</v>
      </c>
      <c r="D65" s="42">
        <v>1.65</v>
      </c>
      <c r="E65" s="42">
        <v>0.28000000000000003</v>
      </c>
      <c r="F65" s="42">
        <v>10.25</v>
      </c>
      <c r="G65" s="98">
        <v>51</v>
      </c>
      <c r="H65" s="136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</row>
    <row r="66" spans="1:28" s="99" customFormat="1">
      <c r="A66" s="42" t="s">
        <v>69</v>
      </c>
      <c r="B66" s="97" t="s">
        <v>670</v>
      </c>
      <c r="C66" s="43">
        <v>36</v>
      </c>
      <c r="D66" s="42">
        <v>0.68</v>
      </c>
      <c r="E66" s="42">
        <v>5.4</v>
      </c>
      <c r="F66" s="42">
        <v>11.2</v>
      </c>
      <c r="G66" s="98">
        <v>195</v>
      </c>
      <c r="H66" s="124"/>
      <c r="I66" s="49"/>
      <c r="J66" s="49"/>
      <c r="K66" s="125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</row>
    <row r="67" spans="1:28" s="99" customFormat="1">
      <c r="A67" s="42"/>
      <c r="B67" s="98" t="s">
        <v>667</v>
      </c>
      <c r="C67" s="156">
        <v>786</v>
      </c>
      <c r="D67" s="98">
        <f>SUM(D59:D66)</f>
        <v>19.194999999999997</v>
      </c>
      <c r="E67" s="98">
        <f>SUM(E59:E66)</f>
        <v>27.42</v>
      </c>
      <c r="F67" s="98">
        <f>SUM(F59:F66)</f>
        <v>100.03000000000002</v>
      </c>
      <c r="G67" s="98">
        <f>SUM(G59:G66)</f>
        <v>825</v>
      </c>
      <c r="H67" s="136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</row>
    <row r="68" spans="1:28" s="50" customFormat="1">
      <c r="A68" s="42"/>
      <c r="B68" s="98" t="s">
        <v>668</v>
      </c>
      <c r="C68" s="158">
        <f>C67+C57</f>
        <v>1289</v>
      </c>
      <c r="D68" s="158">
        <f>D67+D57</f>
        <v>41.384999999999991</v>
      </c>
      <c r="E68" s="158">
        <f>E67+E57</f>
        <v>54.886000000000003</v>
      </c>
      <c r="F68" s="158">
        <f>F67+F57</f>
        <v>140.81</v>
      </c>
      <c r="G68" s="158">
        <f>G67+G57</f>
        <v>1331</v>
      </c>
      <c r="H68" s="136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</row>
    <row r="69" spans="1:28">
      <c r="A69" s="42"/>
      <c r="B69" s="98"/>
      <c r="C69" s="156"/>
      <c r="D69" s="156"/>
      <c r="E69" s="156"/>
      <c r="F69" s="156"/>
      <c r="G69" s="158"/>
    </row>
    <row r="70" spans="1:28">
      <c r="A70" s="42"/>
      <c r="B70" s="98" t="s">
        <v>627</v>
      </c>
      <c r="C70" s="43"/>
      <c r="D70" s="42"/>
      <c r="E70" s="42"/>
      <c r="F70" s="42"/>
      <c r="G70" s="192"/>
    </row>
    <row r="71" spans="1:28" s="99" customFormat="1">
      <c r="A71" s="42"/>
      <c r="B71" s="98" t="s">
        <v>664</v>
      </c>
      <c r="C71" s="43"/>
      <c r="D71" s="42"/>
      <c r="E71" s="42"/>
      <c r="F71" s="42"/>
      <c r="G71" s="192"/>
      <c r="H71" s="136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</row>
    <row r="72" spans="1:28" s="99" customFormat="1" ht="30">
      <c r="A72" s="42" t="s">
        <v>538</v>
      </c>
      <c r="B72" s="174" t="s">
        <v>634</v>
      </c>
      <c r="C72" s="727" t="s">
        <v>480</v>
      </c>
      <c r="D72" s="42">
        <v>7.7</v>
      </c>
      <c r="E72" s="42">
        <v>5.0999999999999996</v>
      </c>
      <c r="F72" s="42">
        <v>43.4</v>
      </c>
      <c r="G72" s="98">
        <v>240</v>
      </c>
      <c r="H72" s="107"/>
    </row>
    <row r="73" spans="1:28">
      <c r="A73" s="42"/>
      <c r="B73" s="176" t="s">
        <v>490</v>
      </c>
      <c r="C73" s="727"/>
      <c r="D73" s="42">
        <v>2.25</v>
      </c>
      <c r="E73" s="42">
        <v>0.06</v>
      </c>
      <c r="F73" s="42">
        <v>17.04</v>
      </c>
      <c r="G73" s="98">
        <v>78</v>
      </c>
      <c r="H73" s="107"/>
      <c r="I73" s="139"/>
      <c r="J73" s="49"/>
      <c r="K73" s="49"/>
      <c r="L73" s="49"/>
      <c r="M73" s="10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</row>
    <row r="74" spans="1:28">
      <c r="A74" s="42" t="s">
        <v>24</v>
      </c>
      <c r="B74" s="42" t="s">
        <v>25</v>
      </c>
      <c r="C74" s="43" t="s">
        <v>26</v>
      </c>
      <c r="D74" s="42">
        <v>0.26</v>
      </c>
      <c r="E74" s="42">
        <v>0.05</v>
      </c>
      <c r="F74" s="42">
        <v>15.22</v>
      </c>
      <c r="G74" s="98">
        <v>59</v>
      </c>
      <c r="H74" s="107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</row>
    <row r="75" spans="1:28" s="99" customFormat="1">
      <c r="A75" s="42" t="s">
        <v>64</v>
      </c>
      <c r="B75" s="42" t="s">
        <v>70</v>
      </c>
      <c r="C75" s="43">
        <v>25</v>
      </c>
      <c r="D75" s="42">
        <v>1.88</v>
      </c>
      <c r="E75" s="42">
        <v>0.74</v>
      </c>
      <c r="F75" s="42">
        <v>12.83</v>
      </c>
      <c r="G75" s="98">
        <v>66</v>
      </c>
      <c r="H75" s="107"/>
    </row>
    <row r="76" spans="1:28" s="99" customFormat="1">
      <c r="A76" s="42" t="s">
        <v>454</v>
      </c>
      <c r="B76" s="42" t="s">
        <v>455</v>
      </c>
      <c r="C76" s="43">
        <v>155</v>
      </c>
      <c r="D76" s="42">
        <v>0.63</v>
      </c>
      <c r="E76" s="42">
        <v>0.47</v>
      </c>
      <c r="F76" s="42">
        <v>16.059999999999999</v>
      </c>
      <c r="G76" s="98">
        <v>73</v>
      </c>
      <c r="H76" s="107"/>
    </row>
    <row r="77" spans="1:28">
      <c r="A77" s="98"/>
      <c r="B77" s="155" t="s">
        <v>620</v>
      </c>
      <c r="C77" s="156">
        <v>567</v>
      </c>
      <c r="D77" s="98">
        <f>SUM(D72:D76)</f>
        <v>12.72</v>
      </c>
      <c r="E77" s="98">
        <f>SUM(E72:E76)</f>
        <v>6.419999999999999</v>
      </c>
      <c r="F77" s="98">
        <f>SUM(F72:F76)</f>
        <v>104.55</v>
      </c>
      <c r="G77" s="98">
        <f>SUM(G72:G76)</f>
        <v>516</v>
      </c>
      <c r="H77" s="129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</row>
    <row r="78" spans="1:28">
      <c r="A78" s="42"/>
      <c r="B78" s="98" t="s">
        <v>665</v>
      </c>
      <c r="C78" s="156"/>
      <c r="D78" s="98"/>
      <c r="E78" s="98"/>
      <c r="F78" s="98"/>
      <c r="G78" s="201"/>
    </row>
    <row r="79" spans="1:28" ht="30">
      <c r="A79" s="202" t="s">
        <v>18</v>
      </c>
      <c r="B79" s="203" t="s">
        <v>105</v>
      </c>
      <c r="C79" s="175" t="s">
        <v>79</v>
      </c>
      <c r="D79" s="202">
        <v>4.3600000000000003</v>
      </c>
      <c r="E79" s="202">
        <v>7.14</v>
      </c>
      <c r="F79" s="202">
        <v>12.91</v>
      </c>
      <c r="G79" s="151">
        <v>130</v>
      </c>
    </row>
    <row r="80" spans="1:28">
      <c r="A80" s="42" t="s">
        <v>246</v>
      </c>
      <c r="B80" s="42" t="s">
        <v>249</v>
      </c>
      <c r="C80" s="43">
        <v>80</v>
      </c>
      <c r="D80" s="42">
        <v>12.1</v>
      </c>
      <c r="E80" s="42">
        <v>10.9</v>
      </c>
      <c r="F80" s="42">
        <v>10.8</v>
      </c>
      <c r="G80" s="98">
        <v>190</v>
      </c>
      <c r="H80" s="107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</row>
    <row r="81" spans="1:28">
      <c r="A81" s="42" t="s">
        <v>501</v>
      </c>
      <c r="B81" s="42" t="s">
        <v>616</v>
      </c>
      <c r="C81" s="43">
        <v>30</v>
      </c>
      <c r="D81" s="42">
        <v>0.3</v>
      </c>
      <c r="E81" s="42">
        <v>1.51</v>
      </c>
      <c r="F81" s="42">
        <v>1.84</v>
      </c>
      <c r="G81" s="98">
        <v>22</v>
      </c>
      <c r="H81" s="11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</row>
    <row r="82" spans="1:28" s="99" customFormat="1">
      <c r="A82" s="42" t="s">
        <v>451</v>
      </c>
      <c r="B82" s="42" t="s">
        <v>628</v>
      </c>
      <c r="C82" s="43">
        <v>50</v>
      </c>
      <c r="D82" s="42">
        <v>0.45</v>
      </c>
      <c r="E82" s="42">
        <v>0.1</v>
      </c>
      <c r="F82" s="42">
        <v>1.35</v>
      </c>
      <c r="G82" s="98">
        <v>9</v>
      </c>
      <c r="H82" s="136"/>
      <c r="I82" s="46"/>
      <c r="J82" s="47"/>
      <c r="K82" s="48"/>
      <c r="L82" s="49"/>
      <c r="M82" s="49"/>
      <c r="N82" s="49"/>
      <c r="O82" s="50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</row>
    <row r="83" spans="1:28" s="99" customFormat="1">
      <c r="A83" s="42" t="s">
        <v>126</v>
      </c>
      <c r="B83" s="42" t="s">
        <v>169</v>
      </c>
      <c r="C83" s="43">
        <v>150</v>
      </c>
      <c r="D83" s="42">
        <v>4.0999999999999996</v>
      </c>
      <c r="E83" s="42">
        <v>10.8</v>
      </c>
      <c r="F83" s="42">
        <v>39.840000000000003</v>
      </c>
      <c r="G83" s="98">
        <v>232</v>
      </c>
      <c r="H83" s="136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</row>
    <row r="84" spans="1:28" s="99" customFormat="1">
      <c r="A84" s="42" t="s">
        <v>34</v>
      </c>
      <c r="B84" s="42" t="s">
        <v>35</v>
      </c>
      <c r="C84" s="43">
        <v>200</v>
      </c>
      <c r="D84" s="42">
        <v>0.4</v>
      </c>
      <c r="E84" s="42">
        <v>0</v>
      </c>
      <c r="F84" s="42">
        <v>23.6</v>
      </c>
      <c r="G84" s="98">
        <v>94</v>
      </c>
      <c r="H84" s="107"/>
    </row>
    <row r="85" spans="1:28" s="99" customFormat="1">
      <c r="A85" s="42" t="s">
        <v>64</v>
      </c>
      <c r="B85" s="42" t="s">
        <v>67</v>
      </c>
      <c r="C85" s="43">
        <v>30</v>
      </c>
      <c r="D85" s="42">
        <v>1.98</v>
      </c>
      <c r="E85" s="42">
        <v>0.33</v>
      </c>
      <c r="F85" s="42">
        <v>12.3</v>
      </c>
      <c r="G85" s="100">
        <v>62</v>
      </c>
      <c r="H85" s="107"/>
    </row>
    <row r="86" spans="1:28" s="99" customFormat="1">
      <c r="A86" s="42"/>
      <c r="B86" s="98" t="s">
        <v>667</v>
      </c>
      <c r="C86" s="156">
        <v>800</v>
      </c>
      <c r="D86" s="158">
        <f>SUM(D79:D85)</f>
        <v>23.69</v>
      </c>
      <c r="E86" s="158">
        <f>SUM(E79:E85)</f>
        <v>30.78</v>
      </c>
      <c r="F86" s="158">
        <f>SUM(F79:F85)</f>
        <v>102.64</v>
      </c>
      <c r="G86" s="158">
        <f>SUM(G79:G85)</f>
        <v>739</v>
      </c>
      <c r="H86" s="136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</row>
    <row r="87" spans="1:28" s="99" customFormat="1">
      <c r="A87" s="42"/>
      <c r="B87" s="98" t="s">
        <v>668</v>
      </c>
      <c r="C87" s="158">
        <f>C77+C86</f>
        <v>1367</v>
      </c>
      <c r="D87" s="158">
        <f>D77+D86</f>
        <v>36.410000000000004</v>
      </c>
      <c r="E87" s="158">
        <f>E77+E86</f>
        <v>37.200000000000003</v>
      </c>
      <c r="F87" s="158">
        <f>F77+F86</f>
        <v>207.19</v>
      </c>
      <c r="G87" s="158">
        <f>G77+G86</f>
        <v>1255</v>
      </c>
      <c r="H87" s="136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</row>
    <row r="88" spans="1:28" s="99" customFormat="1">
      <c r="A88" s="42"/>
      <c r="B88" s="98"/>
      <c r="C88" s="156"/>
      <c r="D88" s="156"/>
      <c r="E88" s="156"/>
      <c r="F88" s="156"/>
      <c r="G88" s="158"/>
      <c r="H88" s="136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</row>
    <row r="89" spans="1:28" s="99" customFormat="1">
      <c r="A89" s="42"/>
      <c r="B89" s="98" t="s">
        <v>629</v>
      </c>
      <c r="C89" s="43"/>
      <c r="D89" s="42"/>
      <c r="E89" s="42"/>
      <c r="F89" s="42"/>
      <c r="G89" s="192"/>
      <c r="H89" s="136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</row>
    <row r="90" spans="1:28" s="99" customFormat="1">
      <c r="A90" s="42"/>
      <c r="B90" s="98" t="s">
        <v>664</v>
      </c>
      <c r="C90" s="43"/>
      <c r="D90" s="42"/>
      <c r="E90" s="42"/>
      <c r="F90" s="42"/>
      <c r="G90" s="192"/>
      <c r="H90" s="136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</row>
    <row r="91" spans="1:28">
      <c r="A91" s="178" t="s">
        <v>486</v>
      </c>
      <c r="B91" s="42" t="s">
        <v>487</v>
      </c>
      <c r="C91" s="43">
        <v>140</v>
      </c>
      <c r="D91" s="42">
        <v>24.4</v>
      </c>
      <c r="E91" s="42">
        <v>21.64</v>
      </c>
      <c r="F91" s="42">
        <v>23</v>
      </c>
      <c r="G91" s="98">
        <v>385</v>
      </c>
      <c r="H91" s="107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</row>
    <row r="92" spans="1:28">
      <c r="A92" s="42" t="s">
        <v>513</v>
      </c>
      <c r="B92" s="42" t="s">
        <v>652</v>
      </c>
      <c r="C92" s="179">
        <v>40</v>
      </c>
      <c r="D92" s="42">
        <v>0.02</v>
      </c>
      <c r="E92" s="42">
        <v>8.0000000000000002E-3</v>
      </c>
      <c r="F92" s="42">
        <v>5.0599999999999996</v>
      </c>
      <c r="G92" s="98">
        <v>20</v>
      </c>
      <c r="H92" s="107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</row>
    <row r="93" spans="1:28">
      <c r="A93" s="42" t="s">
        <v>21</v>
      </c>
      <c r="B93" s="42" t="s">
        <v>22</v>
      </c>
      <c r="C93" s="43" t="s">
        <v>23</v>
      </c>
      <c r="D93" s="42">
        <v>0.2</v>
      </c>
      <c r="E93" s="42">
        <v>0.05</v>
      </c>
      <c r="F93" s="42">
        <v>15.01</v>
      </c>
      <c r="G93" s="98">
        <v>57</v>
      </c>
      <c r="H93" s="107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</row>
    <row r="94" spans="1:28" s="99" customFormat="1">
      <c r="A94" s="42" t="s">
        <v>64</v>
      </c>
      <c r="B94" s="42" t="s">
        <v>70</v>
      </c>
      <c r="C94" s="43">
        <v>26</v>
      </c>
      <c r="D94" s="42">
        <v>1.88</v>
      </c>
      <c r="E94" s="42">
        <v>0.74</v>
      </c>
      <c r="F94" s="42">
        <v>12.83</v>
      </c>
      <c r="G94" s="98">
        <v>68</v>
      </c>
      <c r="H94" s="107"/>
      <c r="Z94" s="204"/>
    </row>
    <row r="95" spans="1:28">
      <c r="A95" s="42" t="s">
        <v>454</v>
      </c>
      <c r="B95" s="42" t="s">
        <v>460</v>
      </c>
      <c r="C95" s="43">
        <v>100</v>
      </c>
      <c r="D95" s="42">
        <v>0.4</v>
      </c>
      <c r="E95" s="42">
        <v>0.4</v>
      </c>
      <c r="F95" s="42">
        <v>9.8000000000000007</v>
      </c>
      <c r="G95" s="98">
        <v>47</v>
      </c>
      <c r="H95" s="107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</row>
    <row r="96" spans="1:28" s="99" customFormat="1">
      <c r="A96" s="42"/>
      <c r="B96" s="155" t="s">
        <v>620</v>
      </c>
      <c r="C96" s="156">
        <v>506</v>
      </c>
      <c r="D96" s="98">
        <f>SUM(D91:D95)</f>
        <v>26.899999999999995</v>
      </c>
      <c r="E96" s="98">
        <f>SUM(E91:E95)</f>
        <v>22.837999999999997</v>
      </c>
      <c r="F96" s="98">
        <f>SUM(F91:F95)</f>
        <v>65.7</v>
      </c>
      <c r="G96" s="100">
        <f>SUM(G91:G95)</f>
        <v>577</v>
      </c>
      <c r="H96" s="107"/>
    </row>
    <row r="97" spans="1:28" s="99" customFormat="1">
      <c r="A97" s="42"/>
      <c r="B97" s="155"/>
      <c r="C97" s="156"/>
      <c r="D97" s="98"/>
      <c r="E97" s="98"/>
      <c r="F97" s="98"/>
      <c r="G97" s="100"/>
      <c r="H97" s="107"/>
    </row>
    <row r="98" spans="1:28" s="99" customFormat="1">
      <c r="A98" s="42"/>
      <c r="B98" s="155"/>
      <c r="C98" s="156"/>
      <c r="D98" s="98"/>
      <c r="E98" s="98"/>
      <c r="F98" s="98"/>
      <c r="G98" s="100"/>
      <c r="H98" s="107"/>
    </row>
    <row r="99" spans="1:28" s="50" customFormat="1">
      <c r="A99" s="42"/>
      <c r="B99" s="155"/>
      <c r="C99" s="156"/>
      <c r="D99" s="98"/>
      <c r="E99" s="98"/>
      <c r="F99" s="98"/>
      <c r="G99" s="100"/>
      <c r="H99" s="107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</row>
    <row r="100" spans="1:28">
      <c r="A100" s="98"/>
      <c r="B100" s="155" t="s">
        <v>665</v>
      </c>
      <c r="C100" s="156"/>
      <c r="D100" s="98"/>
      <c r="E100" s="98"/>
      <c r="F100" s="98"/>
      <c r="G100" s="98"/>
    </row>
    <row r="101" spans="1:28" ht="30">
      <c r="A101" s="42" t="s">
        <v>80</v>
      </c>
      <c r="B101" s="205" t="s">
        <v>672</v>
      </c>
      <c r="C101" s="43">
        <v>250</v>
      </c>
      <c r="D101" s="42">
        <v>1.8</v>
      </c>
      <c r="E101" s="42">
        <v>4.9800000000000004</v>
      </c>
      <c r="F101" s="42">
        <v>8.1300000000000008</v>
      </c>
      <c r="G101" s="158">
        <v>85</v>
      </c>
      <c r="Z101" s="99"/>
      <c r="AA101" s="99"/>
      <c r="AB101" s="99"/>
    </row>
    <row r="102" spans="1:28">
      <c r="A102" s="42"/>
      <c r="B102" s="42" t="s">
        <v>525</v>
      </c>
      <c r="C102" s="43" t="s">
        <v>526</v>
      </c>
      <c r="D102" s="42">
        <v>2.83</v>
      </c>
      <c r="E102" s="42">
        <v>2.42</v>
      </c>
      <c r="F102" s="42">
        <v>0</v>
      </c>
      <c r="G102" s="98">
        <v>34</v>
      </c>
    </row>
    <row r="103" spans="1:28">
      <c r="A103" s="42" t="s">
        <v>359</v>
      </c>
      <c r="B103" s="42" t="s">
        <v>630</v>
      </c>
      <c r="C103" s="43">
        <v>75</v>
      </c>
      <c r="D103" s="42">
        <v>9.73</v>
      </c>
      <c r="E103" s="42">
        <v>22.08</v>
      </c>
      <c r="F103" s="42">
        <v>10.029999999999999</v>
      </c>
      <c r="G103" s="98">
        <v>281</v>
      </c>
      <c r="H103" s="107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</row>
    <row r="104" spans="1:28">
      <c r="A104" s="42" t="s">
        <v>624</v>
      </c>
      <c r="B104" s="42" t="s">
        <v>625</v>
      </c>
      <c r="C104" s="43">
        <v>30</v>
      </c>
      <c r="D104" s="42">
        <v>0.84</v>
      </c>
      <c r="E104" s="42">
        <v>3.24</v>
      </c>
      <c r="F104" s="42">
        <v>2.34</v>
      </c>
      <c r="G104" s="98">
        <v>24</v>
      </c>
    </row>
    <row r="105" spans="1:28" s="99" customFormat="1">
      <c r="A105" s="42" t="s">
        <v>131</v>
      </c>
      <c r="B105" s="42" t="s">
        <v>132</v>
      </c>
      <c r="C105" s="43">
        <v>150</v>
      </c>
      <c r="D105" s="42">
        <v>3.6</v>
      </c>
      <c r="E105" s="42">
        <v>6</v>
      </c>
      <c r="F105" s="42">
        <v>37</v>
      </c>
      <c r="G105" s="98">
        <v>221</v>
      </c>
      <c r="H105" s="107"/>
    </row>
    <row r="106" spans="1:28" s="99" customFormat="1">
      <c r="A106" s="42" t="s">
        <v>61</v>
      </c>
      <c r="B106" s="42" t="s">
        <v>62</v>
      </c>
      <c r="C106" s="43">
        <v>200</v>
      </c>
      <c r="D106" s="42">
        <v>0</v>
      </c>
      <c r="E106" s="42">
        <v>0</v>
      </c>
      <c r="F106" s="42">
        <v>20</v>
      </c>
      <c r="G106" s="98">
        <v>90</v>
      </c>
      <c r="H106" s="107"/>
    </row>
    <row r="107" spans="1:28" s="99" customFormat="1">
      <c r="A107" s="42" t="s">
        <v>64</v>
      </c>
      <c r="B107" s="42" t="s">
        <v>67</v>
      </c>
      <c r="C107" s="43">
        <v>30</v>
      </c>
      <c r="D107" s="42">
        <v>1.98</v>
      </c>
      <c r="E107" s="42">
        <v>0.33</v>
      </c>
      <c r="F107" s="42">
        <v>12.3</v>
      </c>
      <c r="G107" s="100">
        <v>62</v>
      </c>
      <c r="H107" s="107"/>
    </row>
    <row r="108" spans="1:28" s="99" customFormat="1">
      <c r="A108" s="98"/>
      <c r="B108" s="155" t="s">
        <v>620</v>
      </c>
      <c r="C108" s="156">
        <v>752.5</v>
      </c>
      <c r="D108" s="158">
        <f>SUM(D101:D107)</f>
        <v>20.78</v>
      </c>
      <c r="E108" s="158">
        <f>SUM(E101:E107)</f>
        <v>39.049999999999997</v>
      </c>
      <c r="F108" s="158">
        <f>SUM(F101:F107)</f>
        <v>89.8</v>
      </c>
      <c r="G108" s="158">
        <f>SUM(G101:G107)</f>
        <v>797</v>
      </c>
      <c r="H108" s="129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</row>
    <row r="109" spans="1:28" s="99" customFormat="1">
      <c r="A109" s="45"/>
      <c r="B109" s="45" t="s">
        <v>668</v>
      </c>
      <c r="C109" s="160">
        <f>C96+C108</f>
        <v>1258.5</v>
      </c>
      <c r="D109" s="187">
        <f>D96+D108</f>
        <v>47.679999999999993</v>
      </c>
      <c r="E109" s="187">
        <f>E96+E108</f>
        <v>61.887999999999991</v>
      </c>
      <c r="F109" s="187">
        <f>F96+F108</f>
        <v>155.5</v>
      </c>
      <c r="G109" s="187">
        <f>G96+G108</f>
        <v>1374</v>
      </c>
      <c r="H109" s="136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28" s="99" customFormat="1">
      <c r="A110" s="45"/>
      <c r="B110" s="45"/>
      <c r="C110" s="160"/>
      <c r="D110" s="187"/>
      <c r="E110" s="187"/>
      <c r="F110" s="187"/>
      <c r="G110" s="206"/>
      <c r="H110" s="136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</row>
    <row r="111" spans="1:28" s="99" customFormat="1">
      <c r="A111" s="156"/>
      <c r="B111" s="98" t="s">
        <v>637</v>
      </c>
      <c r="C111" s="156"/>
      <c r="D111" s="156"/>
      <c r="E111" s="156"/>
      <c r="F111" s="156"/>
      <c r="G111" s="158"/>
      <c r="H111" s="136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28">
      <c r="A112" s="156"/>
      <c r="B112" s="98" t="s">
        <v>615</v>
      </c>
      <c r="C112" s="156"/>
      <c r="D112" s="156"/>
      <c r="E112" s="156"/>
      <c r="F112" s="156"/>
      <c r="G112" s="158"/>
      <c r="Z112" s="207"/>
      <c r="AA112" s="207"/>
      <c r="AB112" s="207"/>
    </row>
    <row r="113" spans="1:28">
      <c r="A113" s="42"/>
      <c r="B113" s="98" t="s">
        <v>664</v>
      </c>
      <c r="C113" s="43"/>
      <c r="D113" s="42"/>
      <c r="E113" s="42"/>
      <c r="F113" s="42"/>
      <c r="G113" s="192"/>
      <c r="Z113" s="208"/>
      <c r="AA113" s="208"/>
      <c r="AB113" s="208"/>
    </row>
    <row r="114" spans="1:28">
      <c r="A114" s="42" t="s">
        <v>138</v>
      </c>
      <c r="B114" s="42" t="s">
        <v>139</v>
      </c>
      <c r="C114" s="43" t="s">
        <v>144</v>
      </c>
      <c r="D114" s="42">
        <v>8.58</v>
      </c>
      <c r="E114" s="42">
        <v>13.58</v>
      </c>
      <c r="F114" s="42">
        <v>34.200000000000003</v>
      </c>
      <c r="G114" s="98">
        <v>299</v>
      </c>
      <c r="H114" s="107"/>
      <c r="I114" s="49"/>
      <c r="J114" s="49"/>
      <c r="K114" s="139"/>
      <c r="L114" s="49"/>
      <c r="M114" s="49"/>
      <c r="N114" s="49"/>
      <c r="O114" s="10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209"/>
      <c r="AA114" s="209"/>
      <c r="AB114" s="209"/>
    </row>
    <row r="115" spans="1:28" s="99" customFormat="1">
      <c r="A115" s="42" t="s">
        <v>64</v>
      </c>
      <c r="B115" s="42" t="s">
        <v>626</v>
      </c>
      <c r="C115" s="43">
        <v>30</v>
      </c>
      <c r="D115" s="42">
        <v>0.9</v>
      </c>
      <c r="E115" s="42">
        <v>0.15</v>
      </c>
      <c r="F115" s="42">
        <v>2.19</v>
      </c>
      <c r="G115" s="210">
        <v>17</v>
      </c>
      <c r="H115" s="127"/>
      <c r="Z115" s="660"/>
      <c r="AA115" s="660"/>
      <c r="AB115" s="660"/>
    </row>
    <row r="116" spans="1:28">
      <c r="A116" s="42" t="s">
        <v>61</v>
      </c>
      <c r="B116" s="42" t="s">
        <v>62</v>
      </c>
      <c r="C116" s="43">
        <v>200</v>
      </c>
      <c r="D116" s="42">
        <v>0</v>
      </c>
      <c r="E116" s="42">
        <v>0</v>
      </c>
      <c r="F116" s="42">
        <v>20</v>
      </c>
      <c r="G116" s="98">
        <v>90</v>
      </c>
      <c r="H116" s="107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</row>
    <row r="117" spans="1:28">
      <c r="A117" s="42" t="s">
        <v>64</v>
      </c>
      <c r="B117" s="42" t="s">
        <v>70</v>
      </c>
      <c r="C117" s="43">
        <v>20</v>
      </c>
      <c r="D117" s="42">
        <v>1.5</v>
      </c>
      <c r="E117" s="42">
        <v>0.59</v>
      </c>
      <c r="F117" s="42">
        <v>10.27</v>
      </c>
      <c r="G117" s="158">
        <v>53</v>
      </c>
      <c r="H117" s="107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136"/>
      <c r="AA117" s="136"/>
      <c r="AB117" s="136"/>
    </row>
    <row r="118" spans="1:28">
      <c r="A118" s="42" t="s">
        <v>454</v>
      </c>
      <c r="B118" s="42" t="s">
        <v>455</v>
      </c>
      <c r="C118" s="43">
        <v>134</v>
      </c>
      <c r="D118" s="42">
        <v>0.54</v>
      </c>
      <c r="E118" s="42">
        <v>0.4</v>
      </c>
      <c r="F118" s="42">
        <v>13.8</v>
      </c>
      <c r="G118" s="98">
        <v>64</v>
      </c>
      <c r="H118" s="107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136"/>
      <c r="AA118" s="136"/>
      <c r="AB118" s="136"/>
    </row>
    <row r="119" spans="1:28">
      <c r="A119" s="42" t="s">
        <v>69</v>
      </c>
      <c r="B119" s="97" t="s">
        <v>543</v>
      </c>
      <c r="C119" s="43">
        <v>60</v>
      </c>
      <c r="D119" s="44">
        <v>3.66</v>
      </c>
      <c r="E119" s="44">
        <v>3.84</v>
      </c>
      <c r="F119" s="44">
        <v>44.82</v>
      </c>
      <c r="G119" s="98">
        <v>220</v>
      </c>
      <c r="H119" s="107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136"/>
      <c r="AA119" s="136"/>
      <c r="AB119" s="136"/>
    </row>
    <row r="120" spans="1:28">
      <c r="A120" s="42"/>
      <c r="B120" s="155" t="s">
        <v>620</v>
      </c>
      <c r="C120" s="156">
        <v>609</v>
      </c>
      <c r="D120" s="98">
        <f>SUM(D114:D119)</f>
        <v>15.18</v>
      </c>
      <c r="E120" s="98">
        <f>SUM(E114:E119)</f>
        <v>18.560000000000002</v>
      </c>
      <c r="F120" s="98">
        <f>SUM(F114:F119)</f>
        <v>125.28</v>
      </c>
      <c r="G120" s="98">
        <f>SUM(G114:G119)</f>
        <v>743</v>
      </c>
      <c r="H120" s="107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107"/>
      <c r="AA120" s="107"/>
      <c r="AB120" s="107"/>
    </row>
    <row r="121" spans="1:28">
      <c r="A121" s="42"/>
      <c r="B121" s="98" t="s">
        <v>665</v>
      </c>
      <c r="C121" s="156"/>
      <c r="D121" s="98"/>
      <c r="E121" s="98"/>
      <c r="F121" s="98"/>
      <c r="G121" s="201"/>
      <c r="Z121" s="99"/>
      <c r="AA121" s="99"/>
      <c r="AB121" s="99"/>
    </row>
    <row r="122" spans="1:28">
      <c r="A122" s="42" t="s">
        <v>89</v>
      </c>
      <c r="B122" s="42" t="s">
        <v>90</v>
      </c>
      <c r="C122" s="43">
        <v>250</v>
      </c>
      <c r="D122" s="42">
        <v>7.5</v>
      </c>
      <c r="E122" s="42">
        <v>3.25</v>
      </c>
      <c r="F122" s="42">
        <v>17.25</v>
      </c>
      <c r="G122" s="98">
        <v>128</v>
      </c>
      <c r="Z122" s="99"/>
      <c r="AA122" s="99"/>
      <c r="AB122" s="99"/>
    </row>
    <row r="123" spans="1:28" s="99" customFormat="1">
      <c r="A123" s="44" t="s">
        <v>224</v>
      </c>
      <c r="B123" s="44" t="s">
        <v>261</v>
      </c>
      <c r="C123" s="101" t="s">
        <v>226</v>
      </c>
      <c r="D123" s="44">
        <v>17.7</v>
      </c>
      <c r="E123" s="44">
        <v>26.8</v>
      </c>
      <c r="F123" s="44">
        <v>55.1</v>
      </c>
      <c r="G123" s="45">
        <v>519</v>
      </c>
      <c r="H123" s="136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</row>
    <row r="124" spans="1:28" s="99" customFormat="1">
      <c r="A124" s="42" t="s">
        <v>18</v>
      </c>
      <c r="B124" s="42" t="s">
        <v>31</v>
      </c>
      <c r="C124" s="43">
        <v>200</v>
      </c>
      <c r="D124" s="42">
        <v>0.2</v>
      </c>
      <c r="E124" s="42">
        <v>0.05</v>
      </c>
      <c r="F124" s="42">
        <v>12.1</v>
      </c>
      <c r="G124" s="98">
        <v>46</v>
      </c>
      <c r="H124" s="107"/>
    </row>
    <row r="125" spans="1:28" s="99" customFormat="1">
      <c r="A125" s="42" t="s">
        <v>69</v>
      </c>
      <c r="B125" s="42" t="s">
        <v>618</v>
      </c>
      <c r="C125" s="43">
        <v>29</v>
      </c>
      <c r="D125" s="42">
        <v>1.98</v>
      </c>
      <c r="E125" s="42">
        <v>0.34</v>
      </c>
      <c r="F125" s="42">
        <v>12.4</v>
      </c>
      <c r="G125" s="158">
        <v>59</v>
      </c>
      <c r="H125" s="136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</row>
    <row r="126" spans="1:28" s="99" customFormat="1">
      <c r="A126" s="42" t="s">
        <v>69</v>
      </c>
      <c r="B126" s="97" t="s">
        <v>553</v>
      </c>
      <c r="C126" s="43">
        <v>20</v>
      </c>
      <c r="D126" s="42">
        <v>1.68</v>
      </c>
      <c r="E126" s="42">
        <v>1.72</v>
      </c>
      <c r="F126" s="42">
        <v>13.8</v>
      </c>
      <c r="G126" s="98">
        <v>78</v>
      </c>
      <c r="H126" s="136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</row>
    <row r="127" spans="1:28" s="99" customFormat="1">
      <c r="A127" s="98"/>
      <c r="B127" s="98" t="s">
        <v>667</v>
      </c>
      <c r="C127" s="156">
        <v>749</v>
      </c>
      <c r="D127" s="98">
        <f>SUM(D122:D126)</f>
        <v>29.06</v>
      </c>
      <c r="E127" s="98">
        <f>SUM(E122:E126)</f>
        <v>32.160000000000004</v>
      </c>
      <c r="F127" s="98">
        <f>SUM(F122:F126)</f>
        <v>110.64999999999999</v>
      </c>
      <c r="G127" s="98">
        <f>SUM(G122:G126)</f>
        <v>830</v>
      </c>
      <c r="H127" s="136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</row>
    <row r="128" spans="1:28" s="107" customFormat="1">
      <c r="A128" s="42"/>
      <c r="B128" s="98" t="s">
        <v>668</v>
      </c>
      <c r="C128" s="156">
        <f>C127+C120</f>
        <v>1358</v>
      </c>
      <c r="D128" s="156">
        <f>D127+D120</f>
        <v>44.239999999999995</v>
      </c>
      <c r="E128" s="156">
        <f>E127+E120</f>
        <v>50.720000000000006</v>
      </c>
      <c r="F128" s="156">
        <f>F127+F120</f>
        <v>235.93</v>
      </c>
      <c r="G128" s="158">
        <f>G127+G120</f>
        <v>1573</v>
      </c>
      <c r="H128" s="136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</row>
    <row r="129" spans="1:28" s="99" customFormat="1">
      <c r="A129" s="42"/>
      <c r="B129" s="98"/>
      <c r="C129" s="156"/>
      <c r="D129" s="156"/>
      <c r="E129" s="156"/>
      <c r="F129" s="156"/>
      <c r="G129" s="158"/>
      <c r="H129" s="136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</row>
    <row r="130" spans="1:28" s="99" customFormat="1">
      <c r="A130" s="42"/>
      <c r="B130" s="98" t="s">
        <v>621</v>
      </c>
      <c r="C130" s="43"/>
      <c r="D130" s="42"/>
      <c r="E130" s="42"/>
      <c r="F130" s="42"/>
      <c r="G130" s="192"/>
      <c r="H130" s="136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</row>
    <row r="131" spans="1:28">
      <c r="A131" s="42"/>
      <c r="B131" s="98" t="s">
        <v>664</v>
      </c>
      <c r="C131" s="43"/>
      <c r="D131" s="42"/>
      <c r="E131" s="42"/>
      <c r="F131" s="42"/>
      <c r="G131" s="192"/>
    </row>
    <row r="132" spans="1:28">
      <c r="A132" s="42" t="s">
        <v>359</v>
      </c>
      <c r="B132" s="42" t="s">
        <v>630</v>
      </c>
      <c r="C132" s="43">
        <v>50</v>
      </c>
      <c r="D132" s="42">
        <v>6.6</v>
      </c>
      <c r="E132" s="42">
        <v>16.399999999999999</v>
      </c>
      <c r="F132" s="42">
        <v>7.4</v>
      </c>
      <c r="G132" s="98">
        <v>201</v>
      </c>
      <c r="H132" s="107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</row>
    <row r="133" spans="1:28" s="99" customFormat="1">
      <c r="A133" s="42" t="s">
        <v>501</v>
      </c>
      <c r="B133" s="42" t="s">
        <v>616</v>
      </c>
      <c r="C133" s="43">
        <v>30</v>
      </c>
      <c r="D133" s="42">
        <v>0.3</v>
      </c>
      <c r="E133" s="42">
        <v>1.51</v>
      </c>
      <c r="F133" s="42">
        <v>1.84</v>
      </c>
      <c r="G133" s="210">
        <v>22</v>
      </c>
      <c r="H133" s="119"/>
      <c r="Z133" s="37"/>
      <c r="AA133" s="37"/>
      <c r="AB133" s="37"/>
    </row>
    <row r="134" spans="1:28" s="99" customFormat="1">
      <c r="A134" s="42" t="s">
        <v>131</v>
      </c>
      <c r="B134" s="42" t="s">
        <v>132</v>
      </c>
      <c r="C134" s="43">
        <v>150</v>
      </c>
      <c r="D134" s="42">
        <v>3.6</v>
      </c>
      <c r="E134" s="42">
        <v>6</v>
      </c>
      <c r="F134" s="42">
        <v>37</v>
      </c>
      <c r="G134" s="98">
        <v>221</v>
      </c>
      <c r="H134" s="107"/>
    </row>
    <row r="135" spans="1:28">
      <c r="A135" s="42" t="s">
        <v>21</v>
      </c>
      <c r="B135" s="42" t="s">
        <v>22</v>
      </c>
      <c r="C135" s="43" t="s">
        <v>23</v>
      </c>
      <c r="D135" s="42">
        <v>0.2</v>
      </c>
      <c r="E135" s="42">
        <v>0.05</v>
      </c>
      <c r="F135" s="42">
        <v>15.01</v>
      </c>
      <c r="G135" s="98">
        <v>57</v>
      </c>
      <c r="H135" s="107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</row>
    <row r="136" spans="1:28">
      <c r="A136" s="42" t="s">
        <v>64</v>
      </c>
      <c r="B136" s="42" t="s">
        <v>70</v>
      </c>
      <c r="C136" s="43">
        <v>25</v>
      </c>
      <c r="D136" s="42">
        <v>1.88</v>
      </c>
      <c r="E136" s="42">
        <v>0.74</v>
      </c>
      <c r="F136" s="42">
        <v>12.83</v>
      </c>
      <c r="G136" s="98">
        <v>66</v>
      </c>
      <c r="H136" s="107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</row>
    <row r="137" spans="1:28" s="99" customFormat="1">
      <c r="A137" s="44" t="s">
        <v>69</v>
      </c>
      <c r="B137" s="44" t="s">
        <v>650</v>
      </c>
      <c r="C137" s="101">
        <v>200</v>
      </c>
      <c r="D137" s="44">
        <v>5.6</v>
      </c>
      <c r="E137" s="44">
        <v>6.4</v>
      </c>
      <c r="F137" s="44">
        <v>19.399999999999999</v>
      </c>
      <c r="G137" s="161">
        <v>158</v>
      </c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37"/>
      <c r="AA137" s="37"/>
      <c r="AB137" s="37"/>
    </row>
    <row r="138" spans="1:28">
      <c r="A138" s="98"/>
      <c r="B138" s="155" t="s">
        <v>639</v>
      </c>
      <c r="C138" s="156">
        <v>655</v>
      </c>
      <c r="D138" s="98">
        <f>SUM(D132:D137)</f>
        <v>18.18</v>
      </c>
      <c r="E138" s="98">
        <f>SUM(E132:E137)</f>
        <v>31.1</v>
      </c>
      <c r="F138" s="98">
        <f>SUM(F132:F137)</f>
        <v>93.47999999999999</v>
      </c>
      <c r="G138" s="98">
        <f>SUM(G132:G137)</f>
        <v>725</v>
      </c>
      <c r="H138" s="107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</row>
    <row r="139" spans="1:28" s="99" customFormat="1">
      <c r="A139" s="98"/>
      <c r="B139" s="155" t="s">
        <v>665</v>
      </c>
      <c r="C139" s="156"/>
      <c r="D139" s="98"/>
      <c r="E139" s="98"/>
      <c r="F139" s="98"/>
      <c r="G139" s="98"/>
      <c r="H139" s="107"/>
    </row>
    <row r="140" spans="1:28" ht="18.75" customHeight="1">
      <c r="A140" s="42" t="s">
        <v>95</v>
      </c>
      <c r="B140" s="205" t="s">
        <v>96</v>
      </c>
      <c r="C140" s="175">
        <v>250</v>
      </c>
      <c r="D140" s="202">
        <v>1.83</v>
      </c>
      <c r="E140" s="202">
        <v>4.9000000000000004</v>
      </c>
      <c r="F140" s="202">
        <v>11.75</v>
      </c>
      <c r="G140" s="212">
        <v>99</v>
      </c>
      <c r="Z140" s="99"/>
      <c r="AA140" s="99"/>
      <c r="AB140" s="99"/>
    </row>
    <row r="141" spans="1:28">
      <c r="A141" s="170"/>
      <c r="B141" s="170" t="s">
        <v>669</v>
      </c>
      <c r="C141" s="43">
        <v>5</v>
      </c>
      <c r="D141" s="42">
        <v>0.125</v>
      </c>
      <c r="E141" s="42">
        <v>0.9</v>
      </c>
      <c r="F141" s="42">
        <v>0.15</v>
      </c>
      <c r="G141" s="98">
        <v>9</v>
      </c>
      <c r="Z141" s="99"/>
      <c r="AA141" s="99"/>
      <c r="AB141" s="99"/>
    </row>
    <row r="142" spans="1:28">
      <c r="A142" s="42" t="s">
        <v>246</v>
      </c>
      <c r="B142" s="42" t="s">
        <v>248</v>
      </c>
      <c r="C142" s="43">
        <v>80</v>
      </c>
      <c r="D142" s="42">
        <v>12.1</v>
      </c>
      <c r="E142" s="42">
        <v>10.9</v>
      </c>
      <c r="F142" s="42">
        <v>10.8</v>
      </c>
      <c r="G142" s="98">
        <v>190</v>
      </c>
      <c r="H142" s="107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</row>
    <row r="143" spans="1:28">
      <c r="A143" s="42" t="s">
        <v>348</v>
      </c>
      <c r="B143" s="42" t="s">
        <v>349</v>
      </c>
      <c r="C143" s="43">
        <v>30</v>
      </c>
      <c r="D143" s="42">
        <v>0.62</v>
      </c>
      <c r="E143" s="42">
        <v>1.58</v>
      </c>
      <c r="F143" s="42">
        <v>2.13</v>
      </c>
      <c r="G143" s="98">
        <v>25</v>
      </c>
      <c r="H143" s="11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</row>
    <row r="144" spans="1:28" s="99" customFormat="1">
      <c r="A144" s="42" t="s">
        <v>126</v>
      </c>
      <c r="B144" s="42" t="s">
        <v>169</v>
      </c>
      <c r="C144" s="43">
        <v>150</v>
      </c>
      <c r="D144" s="42">
        <v>4.0999999999999996</v>
      </c>
      <c r="E144" s="42">
        <v>10.8</v>
      </c>
      <c r="F144" s="42">
        <v>39.840000000000003</v>
      </c>
      <c r="G144" s="98">
        <v>232</v>
      </c>
      <c r="H144" s="136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</row>
    <row r="145" spans="1:28" s="99" customFormat="1">
      <c r="A145" s="42"/>
      <c r="B145" s="42" t="s">
        <v>677</v>
      </c>
      <c r="C145" s="43">
        <v>21</v>
      </c>
      <c r="D145" s="42">
        <v>0.24</v>
      </c>
      <c r="E145" s="42">
        <v>3.5999999999999997E-2</v>
      </c>
      <c r="F145" s="42">
        <v>0.52</v>
      </c>
      <c r="G145" s="98">
        <v>1.7</v>
      </c>
      <c r="H145" s="136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</row>
    <row r="146" spans="1:28" s="99" customFormat="1">
      <c r="A146" s="42" t="s">
        <v>52</v>
      </c>
      <c r="B146" s="42" t="s">
        <v>53</v>
      </c>
      <c r="C146" s="43">
        <v>200</v>
      </c>
      <c r="D146" s="42">
        <v>1.04</v>
      </c>
      <c r="E146" s="42">
        <v>0.06</v>
      </c>
      <c r="F146" s="42">
        <v>30.16</v>
      </c>
      <c r="G146" s="98">
        <v>118</v>
      </c>
      <c r="H146" s="107"/>
      <c r="Z146" s="37"/>
      <c r="AA146" s="37"/>
      <c r="AB146" s="37"/>
    </row>
    <row r="147" spans="1:28" s="99" customFormat="1">
      <c r="A147" s="42" t="s">
        <v>64</v>
      </c>
      <c r="B147" s="42" t="s">
        <v>67</v>
      </c>
      <c r="C147" s="43">
        <v>30</v>
      </c>
      <c r="D147" s="42">
        <v>1.98</v>
      </c>
      <c r="E147" s="42">
        <v>0.33</v>
      </c>
      <c r="F147" s="42">
        <v>12.3</v>
      </c>
      <c r="G147" s="158">
        <v>62</v>
      </c>
      <c r="H147" s="136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</row>
    <row r="148" spans="1:28" s="99" customFormat="1">
      <c r="A148" s="42" t="s">
        <v>64</v>
      </c>
      <c r="B148" s="178" t="s">
        <v>553</v>
      </c>
      <c r="C148" s="43">
        <v>40</v>
      </c>
      <c r="D148" s="43">
        <v>3</v>
      </c>
      <c r="E148" s="43">
        <v>6.4</v>
      </c>
      <c r="F148" s="43">
        <v>28</v>
      </c>
      <c r="G148" s="213">
        <v>184</v>
      </c>
      <c r="H148" s="107"/>
    </row>
    <row r="149" spans="1:28" s="99" customFormat="1">
      <c r="A149" s="42"/>
      <c r="B149" s="98" t="s">
        <v>667</v>
      </c>
      <c r="C149" s="156">
        <f>SUM(C140:C148)</f>
        <v>806</v>
      </c>
      <c r="D149" s="183">
        <f>SUM(D140:D148)</f>
        <v>25.034999999999997</v>
      </c>
      <c r="E149" s="183">
        <f>SUM(E140:E148)</f>
        <v>35.905999999999999</v>
      </c>
      <c r="F149" s="183">
        <f>SUM(F140:F148)</f>
        <v>135.64999999999998</v>
      </c>
      <c r="G149" s="183">
        <f>SUM(G140:G148)</f>
        <v>920.7</v>
      </c>
      <c r="H149" s="136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</row>
    <row r="150" spans="1:28" s="99" customFormat="1">
      <c r="A150" s="98"/>
      <c r="B150" s="98"/>
      <c r="C150" s="158"/>
      <c r="D150" s="158"/>
      <c r="E150" s="158"/>
      <c r="F150" s="158"/>
      <c r="G150" s="158"/>
      <c r="H150" s="136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</row>
    <row r="151" spans="1:28" s="99" customFormat="1">
      <c r="A151" s="42"/>
      <c r="B151" s="98" t="s">
        <v>653</v>
      </c>
      <c r="C151" s="43"/>
      <c r="D151" s="42" t="s">
        <v>87</v>
      </c>
      <c r="E151" s="42" t="s">
        <v>87</v>
      </c>
      <c r="F151" s="42" t="s">
        <v>87</v>
      </c>
      <c r="G151" s="192" t="s">
        <v>87</v>
      </c>
      <c r="H151" s="136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</row>
    <row r="152" spans="1:28">
      <c r="A152" s="98"/>
      <c r="B152" s="98" t="s">
        <v>664</v>
      </c>
      <c r="C152" s="43"/>
      <c r="D152" s="42"/>
      <c r="E152" s="42"/>
      <c r="F152" s="42"/>
      <c r="G152" s="192"/>
    </row>
    <row r="153" spans="1:28">
      <c r="A153" s="214" t="s">
        <v>671</v>
      </c>
      <c r="B153" s="99"/>
      <c r="C153" s="99"/>
      <c r="D153" s="42">
        <v>12.1</v>
      </c>
      <c r="E153" s="42">
        <v>10.9</v>
      </c>
      <c r="F153" s="42">
        <v>10.8</v>
      </c>
      <c r="G153" s="98">
        <v>190</v>
      </c>
      <c r="H153" s="107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</row>
    <row r="154" spans="1:28">
      <c r="A154" s="99"/>
      <c r="B154" s="99"/>
      <c r="C154" s="99"/>
      <c r="D154" s="42">
        <v>0.84</v>
      </c>
      <c r="E154" s="42">
        <v>3.24</v>
      </c>
      <c r="F154" s="42">
        <v>2.34</v>
      </c>
      <c r="G154" s="98">
        <v>24</v>
      </c>
      <c r="H154" s="107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</row>
    <row r="155" spans="1:28" s="99" customFormat="1">
      <c r="D155" s="42">
        <v>0.32</v>
      </c>
      <c r="E155" s="42">
        <v>4.4999999999999998E-2</v>
      </c>
      <c r="F155" s="42">
        <v>0.86</v>
      </c>
      <c r="G155" s="98">
        <v>5</v>
      </c>
      <c r="H155" s="107"/>
      <c r="Z155" s="37"/>
      <c r="AA155" s="37"/>
      <c r="AB155" s="37"/>
    </row>
    <row r="156" spans="1:28" s="99" customFormat="1">
      <c r="B156" s="99">
        <v>75</v>
      </c>
      <c r="C156" s="99">
        <v>34.11</v>
      </c>
      <c r="D156" s="42">
        <v>4.0999999999999996</v>
      </c>
      <c r="E156" s="42">
        <v>10.8</v>
      </c>
      <c r="F156" s="42">
        <v>39.840000000000003</v>
      </c>
      <c r="G156" s="98">
        <v>232</v>
      </c>
      <c r="H156" s="107"/>
      <c r="Z156" s="37"/>
      <c r="AA156" s="37"/>
      <c r="AB156" s="37"/>
    </row>
    <row r="157" spans="1:28" s="99" customFormat="1">
      <c r="D157" s="42">
        <v>0.4</v>
      </c>
      <c r="E157" s="42">
        <v>0</v>
      </c>
      <c r="F157" s="42">
        <v>23.6</v>
      </c>
      <c r="G157" s="98">
        <v>94</v>
      </c>
      <c r="H157" s="107"/>
      <c r="Z157" s="37"/>
      <c r="AA157" s="37"/>
      <c r="AB157" s="37"/>
    </row>
    <row r="158" spans="1:28">
      <c r="A158" s="99"/>
      <c r="B158" s="99">
        <v>29</v>
      </c>
      <c r="C158" s="99">
        <v>8.6999999999999993</v>
      </c>
      <c r="D158" s="42">
        <v>2.64</v>
      </c>
      <c r="E158" s="42">
        <v>0.46</v>
      </c>
      <c r="F158" s="42">
        <v>16.600000000000001</v>
      </c>
      <c r="G158" s="158">
        <v>82</v>
      </c>
      <c r="H158" s="107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</row>
    <row r="159" spans="1:28">
      <c r="D159" s="42">
        <v>0.4</v>
      </c>
      <c r="E159" s="42">
        <v>0.4</v>
      </c>
      <c r="F159" s="42">
        <v>9.8000000000000007</v>
      </c>
      <c r="G159" s="98">
        <v>47</v>
      </c>
      <c r="H159" s="107"/>
      <c r="I159" s="49"/>
      <c r="J159" s="49"/>
      <c r="K159" s="139"/>
      <c r="L159" s="49"/>
      <c r="M159" s="49"/>
      <c r="N159" s="49"/>
      <c r="O159" s="140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</row>
    <row r="160" spans="1:28">
      <c r="A160" s="177" t="s">
        <v>561</v>
      </c>
      <c r="B160" s="177" t="s">
        <v>673</v>
      </c>
      <c r="C160" s="177">
        <v>2.09</v>
      </c>
      <c r="D160" s="156">
        <f>SUM(D153:D159)</f>
        <v>20.799999999999997</v>
      </c>
      <c r="E160" s="156">
        <f>SUM(E153:E159)</f>
        <v>25.844999999999999</v>
      </c>
      <c r="F160" s="156">
        <f>SUM(F153:F159)</f>
        <v>103.83999999999999</v>
      </c>
      <c r="G160" s="158">
        <f>SUM(G153:G159)</f>
        <v>674</v>
      </c>
      <c r="H160" s="107"/>
      <c r="I160" s="49"/>
      <c r="J160" s="49"/>
      <c r="K160" s="139"/>
      <c r="L160" s="49"/>
      <c r="M160" s="49"/>
      <c r="N160" s="49"/>
      <c r="O160" s="140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</row>
    <row r="161" spans="1:28">
      <c r="D161" s="98"/>
      <c r="E161" s="98"/>
      <c r="F161" s="98"/>
      <c r="G161" s="199"/>
      <c r="Z161" s="99"/>
      <c r="AA161" s="99"/>
      <c r="AB161" s="99"/>
    </row>
    <row r="162" spans="1:28">
      <c r="D162" s="42">
        <v>2.7</v>
      </c>
      <c r="E162" s="42">
        <v>2.78</v>
      </c>
      <c r="F162" s="42">
        <v>14.58</v>
      </c>
      <c r="G162" s="98">
        <v>91</v>
      </c>
      <c r="Z162" s="99"/>
      <c r="AA162" s="99"/>
      <c r="AB162" s="99"/>
    </row>
    <row r="163" spans="1:28">
      <c r="D163" s="42">
        <v>0.125</v>
      </c>
      <c r="E163" s="42">
        <v>0.9</v>
      </c>
      <c r="F163" s="42">
        <v>0.15</v>
      </c>
      <c r="G163" s="98">
        <v>9</v>
      </c>
      <c r="Z163" s="99"/>
      <c r="AA163" s="99"/>
      <c r="AB163" s="99"/>
    </row>
    <row r="164" spans="1:28">
      <c r="A164" s="99"/>
      <c r="B164" s="99"/>
      <c r="C164" s="99"/>
      <c r="D164" s="44">
        <v>15.5</v>
      </c>
      <c r="E164" s="44">
        <v>17.5</v>
      </c>
      <c r="F164" s="44">
        <v>3.4</v>
      </c>
      <c r="G164" s="45">
        <v>233</v>
      </c>
      <c r="H164" s="107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</row>
    <row r="165" spans="1:28" s="99" customFormat="1">
      <c r="B165" s="99">
        <v>75</v>
      </c>
      <c r="C165" s="99">
        <v>34.11</v>
      </c>
      <c r="D165" s="42">
        <v>5.0999999999999996</v>
      </c>
      <c r="E165" s="42">
        <v>9.15</v>
      </c>
      <c r="F165" s="42">
        <v>34.200000000000003</v>
      </c>
      <c r="G165" s="100">
        <v>245</v>
      </c>
      <c r="H165" s="107"/>
    </row>
    <row r="166" spans="1:28" s="99" customFormat="1">
      <c r="D166" s="42">
        <v>0.26</v>
      </c>
      <c r="E166" s="42">
        <v>0.05</v>
      </c>
      <c r="F166" s="42">
        <v>15.22</v>
      </c>
      <c r="G166" s="98">
        <v>59</v>
      </c>
      <c r="H166" s="107"/>
    </row>
    <row r="167" spans="1:28" s="99" customFormat="1">
      <c r="B167" s="99">
        <v>29</v>
      </c>
      <c r="C167" s="99">
        <v>8.6999999999999993</v>
      </c>
      <c r="D167" s="42">
        <v>1.98</v>
      </c>
      <c r="E167" s="42">
        <v>0.33</v>
      </c>
      <c r="F167" s="42">
        <v>12.3</v>
      </c>
      <c r="G167" s="158">
        <v>60</v>
      </c>
      <c r="H167" s="136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</row>
    <row r="168" spans="1:28" s="99" customFormat="1">
      <c r="A168" s="37"/>
      <c r="B168" s="37"/>
      <c r="C168" s="37"/>
      <c r="D168" s="42">
        <v>0.34</v>
      </c>
      <c r="E168" s="42">
        <v>2.7</v>
      </c>
      <c r="F168" s="42">
        <v>5.6</v>
      </c>
      <c r="G168" s="98">
        <v>98</v>
      </c>
      <c r="H168" s="136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</row>
    <row r="169" spans="1:28" s="99" customFormat="1">
      <c r="A169" s="177" t="s">
        <v>561</v>
      </c>
      <c r="B169" s="177" t="s">
        <v>673</v>
      </c>
      <c r="C169" s="177">
        <v>2.09</v>
      </c>
      <c r="D169" s="156">
        <f>SUM(D162:D168)</f>
        <v>26.004999999999999</v>
      </c>
      <c r="E169" s="156">
        <f>SUM(E162:E168)</f>
        <v>33.409999999999997</v>
      </c>
      <c r="F169" s="156">
        <f>SUM(F162:F168)</f>
        <v>85.449999999999989</v>
      </c>
      <c r="G169" s="158">
        <f>SUM(G162:G168)</f>
        <v>795</v>
      </c>
      <c r="H169" s="136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</row>
    <row r="170" spans="1:28" s="137" customFormat="1">
      <c r="A170" s="37"/>
      <c r="B170" s="37"/>
      <c r="C170" s="37"/>
      <c r="D170" s="98">
        <f>D160+D169</f>
        <v>46.804999999999993</v>
      </c>
      <c r="E170" s="98">
        <f>E160+E169</f>
        <v>59.254999999999995</v>
      </c>
      <c r="F170" s="98">
        <f>F160+F169</f>
        <v>189.28999999999996</v>
      </c>
      <c r="G170" s="98">
        <f>G160+G169</f>
        <v>1469</v>
      </c>
      <c r="H170" s="136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99"/>
      <c r="AA170" s="99"/>
      <c r="AB170" s="99"/>
    </row>
    <row r="171" spans="1:28">
      <c r="A171" s="207"/>
      <c r="B171" s="207"/>
      <c r="C171" s="207"/>
      <c r="D171" s="158"/>
      <c r="E171" s="158"/>
      <c r="F171" s="158"/>
      <c r="G171" s="158"/>
      <c r="Z171" s="99"/>
      <c r="AA171" s="99"/>
      <c r="AB171" s="99"/>
    </row>
    <row r="172" spans="1:28">
      <c r="A172" s="208" t="s">
        <v>674</v>
      </c>
      <c r="B172" s="208">
        <v>125</v>
      </c>
      <c r="C172" s="208">
        <v>20.6</v>
      </c>
      <c r="D172" s="185"/>
      <c r="E172" s="185"/>
      <c r="F172" s="185"/>
      <c r="G172" s="215"/>
      <c r="Z172" s="99"/>
      <c r="AA172" s="99"/>
      <c r="AB172" s="99"/>
    </row>
    <row r="173" spans="1:28">
      <c r="A173" s="209" t="s">
        <v>675</v>
      </c>
      <c r="B173" s="209" t="s">
        <v>590</v>
      </c>
      <c r="C173" s="209">
        <v>41.5</v>
      </c>
      <c r="D173" s="42"/>
      <c r="E173" s="42"/>
      <c r="F173" s="42"/>
      <c r="G173" s="192"/>
    </row>
    <row r="174" spans="1:28">
      <c r="A174" s="211" t="s">
        <v>676</v>
      </c>
      <c r="B174" s="211"/>
      <c r="C174" s="211" t="e">
        <f ca="1">SUM(C165:C174)</f>
        <v>#VALUE!</v>
      </c>
      <c r="D174" s="42">
        <v>24.4</v>
      </c>
      <c r="E174" s="42">
        <v>21.64</v>
      </c>
      <c r="F174" s="42">
        <v>23</v>
      </c>
      <c r="G174" s="98">
        <v>385</v>
      </c>
      <c r="H174" s="107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</row>
    <row r="175" spans="1:28">
      <c r="A175" s="99"/>
      <c r="B175" s="99"/>
      <c r="C175" s="99"/>
      <c r="D175" s="42">
        <v>9.9</v>
      </c>
      <c r="E175" s="42">
        <v>24.6</v>
      </c>
      <c r="F175" s="42">
        <v>11.1</v>
      </c>
      <c r="G175" s="98">
        <v>302</v>
      </c>
      <c r="H175" s="107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</row>
    <row r="176" spans="1:28" s="99" customFormat="1">
      <c r="D176" s="42">
        <v>0.3</v>
      </c>
      <c r="E176" s="42">
        <v>1.51</v>
      </c>
      <c r="F176" s="42">
        <v>1.84</v>
      </c>
      <c r="G176" s="210">
        <v>22</v>
      </c>
      <c r="H176" s="119"/>
    </row>
    <row r="177" spans="1:28" s="99" customFormat="1">
      <c r="B177" s="99">
        <v>75</v>
      </c>
      <c r="C177" s="99">
        <v>34.11</v>
      </c>
      <c r="D177" s="42">
        <v>3.6</v>
      </c>
      <c r="E177" s="42">
        <v>6</v>
      </c>
      <c r="F177" s="42">
        <v>37</v>
      </c>
      <c r="G177" s="98">
        <v>221</v>
      </c>
      <c r="H177" s="107"/>
    </row>
    <row r="178" spans="1:28" s="99" customFormat="1">
      <c r="D178" s="42">
        <v>0</v>
      </c>
      <c r="E178" s="42">
        <v>0</v>
      </c>
      <c r="F178" s="42">
        <v>20</v>
      </c>
      <c r="G178" s="98">
        <v>90</v>
      </c>
      <c r="H178" s="107"/>
    </row>
    <row r="179" spans="1:28" s="99" customFormat="1">
      <c r="A179" s="37"/>
      <c r="B179" s="37">
        <v>28</v>
      </c>
      <c r="C179" s="37">
        <v>8.51</v>
      </c>
      <c r="D179" s="42">
        <v>1</v>
      </c>
      <c r="E179" s="42">
        <v>0.18</v>
      </c>
      <c r="F179" s="42">
        <v>6.5</v>
      </c>
      <c r="G179" s="183">
        <v>30</v>
      </c>
      <c r="H179" s="138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37"/>
      <c r="AA179" s="37"/>
      <c r="AB179" s="37"/>
    </row>
    <row r="180" spans="1:28" s="99" customFormat="1">
      <c r="A180" s="37"/>
      <c r="B180" s="37"/>
      <c r="C180" s="37"/>
      <c r="D180" s="98">
        <f>SUM(D175:D179)</f>
        <v>14.8</v>
      </c>
      <c r="E180" s="98">
        <f>SUM(E175:E179)</f>
        <v>32.29</v>
      </c>
      <c r="F180" s="98">
        <f>SUM(F175:F179)</f>
        <v>76.44</v>
      </c>
      <c r="G180" s="100">
        <f>SUM(G175:G179)</f>
        <v>665</v>
      </c>
      <c r="H180" s="136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</row>
    <row r="181" spans="1:28" s="99" customFormat="1">
      <c r="A181" s="37"/>
      <c r="B181" s="37"/>
      <c r="C181" s="37">
        <v>5.28</v>
      </c>
      <c r="D181" s="215" t="e">
        <f>#REF!+D180</f>
        <v>#REF!</v>
      </c>
      <c r="E181" s="215" t="e">
        <f>#REF!+E180</f>
        <v>#REF!</v>
      </c>
      <c r="F181" s="215" t="e">
        <f>#REF!+F180</f>
        <v>#REF!</v>
      </c>
      <c r="G181" s="215" t="e">
        <f>#REF!+G180</f>
        <v>#REF!</v>
      </c>
      <c r="H181" s="136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</row>
    <row r="182" spans="1:28" s="99" customFormat="1">
      <c r="D182" s="215"/>
      <c r="E182" s="215"/>
      <c r="F182" s="215"/>
      <c r="G182" s="215"/>
      <c r="H182" s="136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</row>
    <row r="183" spans="1:28" s="99" customFormat="1">
      <c r="A183" s="37"/>
      <c r="B183" s="37"/>
      <c r="C183" s="37"/>
      <c r="D183" s="183"/>
      <c r="E183" s="183"/>
      <c r="F183" s="183"/>
      <c r="G183" s="201"/>
      <c r="H183" s="136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</row>
    <row r="184" spans="1:28" s="99" customFormat="1">
      <c r="A184" s="37"/>
      <c r="B184" s="37"/>
      <c r="C184" s="37"/>
      <c r="D184" s="183"/>
      <c r="E184" s="183"/>
      <c r="F184" s="183"/>
      <c r="G184" s="201"/>
      <c r="H184" s="136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</row>
    <row r="185" spans="1:28" s="99" customFormat="1">
      <c r="A185" s="37"/>
      <c r="B185" s="37"/>
      <c r="C185" s="37"/>
      <c r="D185" s="42">
        <v>10.85</v>
      </c>
      <c r="E185" s="42">
        <v>24.5</v>
      </c>
      <c r="F185" s="42">
        <v>37.840000000000003</v>
      </c>
      <c r="G185" s="98">
        <v>406</v>
      </c>
      <c r="H185" s="107"/>
      <c r="Z185" s="137"/>
      <c r="AA185" s="137"/>
      <c r="AB185" s="137"/>
    </row>
    <row r="186" spans="1:28" s="99" customFormat="1">
      <c r="B186" s="99">
        <v>75</v>
      </c>
      <c r="C186" s="99">
        <v>34.11</v>
      </c>
      <c r="D186" s="42">
        <v>0.26</v>
      </c>
      <c r="E186" s="42">
        <v>0.05</v>
      </c>
      <c r="F186" s="42">
        <v>15.22</v>
      </c>
      <c r="G186" s="98">
        <v>59</v>
      </c>
      <c r="H186" s="107"/>
      <c r="Z186" s="37"/>
      <c r="AA186" s="37"/>
      <c r="AB186" s="37"/>
    </row>
    <row r="187" spans="1:28">
      <c r="D187" s="42">
        <v>1.85</v>
      </c>
      <c r="E187" s="42">
        <v>0.32</v>
      </c>
      <c r="F187" s="42">
        <v>11.63</v>
      </c>
      <c r="G187" s="158">
        <v>57</v>
      </c>
      <c r="H187" s="107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</row>
    <row r="188" spans="1:28">
      <c r="B188" s="37">
        <v>25</v>
      </c>
      <c r="C188" s="37">
        <v>7.41</v>
      </c>
      <c r="D188" s="42">
        <v>0.4</v>
      </c>
      <c r="E188" s="42">
        <v>0.4</v>
      </c>
      <c r="F188" s="42">
        <v>9.8000000000000007</v>
      </c>
      <c r="G188" s="98">
        <v>47</v>
      </c>
      <c r="H188" s="107"/>
      <c r="I188" s="49"/>
      <c r="J188" s="49"/>
      <c r="K188" s="139"/>
      <c r="L188" s="49"/>
      <c r="M188" s="49"/>
      <c r="N188" s="49"/>
      <c r="O188" s="140"/>
      <c r="P188" s="99"/>
      <c r="Q188" s="99"/>
      <c r="R188" s="99"/>
      <c r="S188" s="99"/>
      <c r="T188" s="99"/>
      <c r="U188" s="99"/>
      <c r="V188" s="99"/>
      <c r="W188" s="99"/>
      <c r="X188" s="99"/>
      <c r="Y188" s="99"/>
    </row>
    <row r="189" spans="1:28">
      <c r="D189" s="42">
        <v>1.92</v>
      </c>
      <c r="E189" s="42">
        <v>10.199999999999999</v>
      </c>
      <c r="F189" s="42">
        <v>18</v>
      </c>
      <c r="G189" s="100">
        <v>125</v>
      </c>
      <c r="H189" s="107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</row>
    <row r="190" spans="1:28">
      <c r="A190" s="99"/>
      <c r="B190" s="99"/>
      <c r="C190" s="99">
        <v>8.3800000000000008</v>
      </c>
      <c r="D190" s="98">
        <f>SUM(D185:D189)</f>
        <v>15.28</v>
      </c>
      <c r="E190" s="98">
        <f>SUM(E185:E189)</f>
        <v>35.47</v>
      </c>
      <c r="F190" s="98">
        <f>SUM(F185:F189)</f>
        <v>92.49</v>
      </c>
      <c r="G190" s="98">
        <f>SUM(G185:G189)</f>
        <v>694</v>
      </c>
      <c r="H190" s="107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</row>
    <row r="191" spans="1:28">
      <c r="A191" s="99"/>
      <c r="B191" s="99"/>
      <c r="C191" s="99"/>
      <c r="D191" s="98"/>
      <c r="E191" s="98"/>
      <c r="F191" s="98"/>
      <c r="G191" s="98"/>
      <c r="H191" s="107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</row>
    <row r="192" spans="1:28">
      <c r="A192" s="99"/>
      <c r="B192" s="99"/>
      <c r="C192" s="99"/>
      <c r="D192" s="98"/>
      <c r="E192" s="98"/>
      <c r="F192" s="98"/>
      <c r="G192" s="98"/>
      <c r="H192" s="107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</row>
    <row r="193" spans="1:28">
      <c r="A193" s="99"/>
      <c r="B193" s="99"/>
      <c r="C193" s="99"/>
      <c r="D193" s="98"/>
      <c r="E193" s="98"/>
      <c r="F193" s="98"/>
      <c r="G193" s="98"/>
      <c r="H193" s="107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</row>
    <row r="194" spans="1:28">
      <c r="A194" s="99"/>
      <c r="B194" s="99"/>
      <c r="C194" s="99"/>
      <c r="D194" s="98"/>
      <c r="E194" s="98"/>
      <c r="F194" s="98"/>
      <c r="G194" s="98"/>
      <c r="H194" s="107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</row>
    <row r="195" spans="1:28">
      <c r="A195" s="99"/>
      <c r="B195" s="99">
        <v>75</v>
      </c>
      <c r="C195" s="99">
        <v>34.11</v>
      </c>
      <c r="D195" s="98"/>
      <c r="E195" s="98"/>
      <c r="F195" s="98"/>
      <c r="G195" s="98"/>
      <c r="H195" s="107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</row>
    <row r="196" spans="1:28">
      <c r="A196" s="99"/>
      <c r="B196" s="99"/>
      <c r="C196" s="99"/>
      <c r="D196" s="98"/>
      <c r="E196" s="98"/>
      <c r="F196" s="98"/>
      <c r="G196" s="100"/>
      <c r="Z196" s="99"/>
      <c r="AA196" s="99"/>
      <c r="AB196" s="99"/>
    </row>
    <row r="197" spans="1:28">
      <c r="B197" s="37">
        <v>32</v>
      </c>
      <c r="C197" s="37">
        <v>9.51</v>
      </c>
      <c r="D197" s="42">
        <v>6.7</v>
      </c>
      <c r="E197" s="42">
        <v>6.4</v>
      </c>
      <c r="F197" s="42">
        <v>8.4</v>
      </c>
      <c r="G197" s="98">
        <v>116</v>
      </c>
      <c r="Z197" s="99"/>
      <c r="AA197" s="99"/>
      <c r="AB197" s="99"/>
    </row>
    <row r="198" spans="1:28">
      <c r="D198" s="178">
        <v>12.27</v>
      </c>
      <c r="E198" s="178">
        <v>26.46</v>
      </c>
      <c r="F198" s="178">
        <v>15.15</v>
      </c>
      <c r="G198" s="183">
        <v>321</v>
      </c>
      <c r="Z198" s="99"/>
      <c r="AA198" s="99"/>
      <c r="AB198" s="99"/>
    </row>
    <row r="199" spans="1:28">
      <c r="D199" s="42">
        <v>4.0999999999999996</v>
      </c>
      <c r="E199" s="42">
        <v>10.8</v>
      </c>
      <c r="F199" s="42">
        <v>39.840000000000003</v>
      </c>
      <c r="G199" s="98">
        <v>232</v>
      </c>
      <c r="Z199" s="99"/>
      <c r="AA199" s="99"/>
      <c r="AB199" s="99"/>
    </row>
    <row r="200" spans="1:28">
      <c r="A200" s="99"/>
      <c r="B200" s="99"/>
      <c r="C200" s="99"/>
      <c r="D200" s="42">
        <v>0.24</v>
      </c>
      <c r="E200" s="42">
        <v>3.5999999999999997E-2</v>
      </c>
      <c r="F200" s="42">
        <v>0.52</v>
      </c>
      <c r="G200" s="98">
        <v>2.4</v>
      </c>
      <c r="Z200" s="99"/>
      <c r="AA200" s="99"/>
      <c r="AB200" s="99"/>
    </row>
    <row r="201" spans="1:28">
      <c r="A201" s="99"/>
      <c r="B201" s="99"/>
      <c r="C201" s="99"/>
      <c r="D201" s="42">
        <v>0.16</v>
      </c>
      <c r="E201" s="42">
        <v>0</v>
      </c>
      <c r="F201" s="42">
        <v>28.4</v>
      </c>
      <c r="G201" s="98">
        <v>107</v>
      </c>
      <c r="Z201" s="99"/>
      <c r="AA201" s="99"/>
      <c r="AB201" s="99"/>
    </row>
    <row r="202" spans="1:28">
      <c r="D202" s="42">
        <v>2.64</v>
      </c>
      <c r="E202" s="42">
        <v>0.44</v>
      </c>
      <c r="F202" s="42">
        <v>16.399999999999999</v>
      </c>
      <c r="G202" s="98">
        <v>80</v>
      </c>
    </row>
    <row r="203" spans="1:28">
      <c r="A203" s="42" t="s">
        <v>69</v>
      </c>
      <c r="B203" s="97" t="s">
        <v>553</v>
      </c>
      <c r="C203" s="43">
        <v>20</v>
      </c>
      <c r="D203" s="42">
        <v>1.68</v>
      </c>
      <c r="E203" s="42">
        <v>1.72</v>
      </c>
      <c r="F203" s="42">
        <v>13.8</v>
      </c>
      <c r="G203" s="98">
        <v>78</v>
      </c>
    </row>
    <row r="204" spans="1:28">
      <c r="A204" s="151"/>
      <c r="B204" s="216" t="s">
        <v>678</v>
      </c>
      <c r="C204" s="156">
        <v>829.5</v>
      </c>
      <c r="D204" s="98">
        <f>SUM(D197:D203)</f>
        <v>27.79</v>
      </c>
      <c r="E204" s="98">
        <f>SUM(E197:E203)</f>
        <v>45.855999999999995</v>
      </c>
      <c r="F204" s="98">
        <f>SUM(F197:F203)</f>
        <v>122.51</v>
      </c>
      <c r="G204" s="98">
        <f>SUM(G197:G203)</f>
        <v>936.4</v>
      </c>
    </row>
    <row r="205" spans="1:28">
      <c r="A205" s="151"/>
      <c r="B205" s="216" t="s">
        <v>679</v>
      </c>
      <c r="C205" s="158">
        <f>C190+C204</f>
        <v>837.88</v>
      </c>
      <c r="D205" s="158">
        <f>D190+D204</f>
        <v>43.07</v>
      </c>
      <c r="E205" s="158">
        <f>E190+E204</f>
        <v>81.325999999999993</v>
      </c>
      <c r="F205" s="158">
        <f>F190+F204</f>
        <v>215</v>
      </c>
      <c r="G205" s="158">
        <f>G190+G204</f>
        <v>1630.4</v>
      </c>
    </row>
  </sheetData>
  <mergeCells count="2">
    <mergeCell ref="B3:G3"/>
    <mergeCell ref="C72:C73"/>
  </mergeCells>
  <pageMargins left="0.70833333333333304" right="0.70833333333333304" top="0.55138888888888904" bottom="0.55138888888888904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7"/>
  <sheetViews>
    <sheetView topLeftCell="A154" zoomScaleNormal="100" workbookViewId="0">
      <selection activeCell="N179" sqref="N179"/>
    </sheetView>
  </sheetViews>
  <sheetFormatPr defaultColWidth="9" defaultRowHeight="15"/>
  <cols>
    <col min="2" max="2" width="34.42578125" customWidth="1"/>
  </cols>
  <sheetData>
    <row r="1" spans="1:28">
      <c r="A1" s="49"/>
      <c r="B1" s="49"/>
      <c r="C1" s="108" t="s">
        <v>680</v>
      </c>
      <c r="D1" s="109"/>
      <c r="E1" s="109"/>
      <c r="F1" s="109"/>
      <c r="G1" s="109"/>
    </row>
    <row r="2" spans="1:28">
      <c r="A2" s="37"/>
      <c r="B2" s="37"/>
      <c r="C2" s="108" t="s">
        <v>681</v>
      </c>
      <c r="D2" s="109"/>
      <c r="E2" s="109"/>
      <c r="F2" s="109"/>
      <c r="G2" s="109"/>
    </row>
    <row r="3" spans="1:28">
      <c r="A3" s="37"/>
      <c r="B3" s="50" t="s">
        <v>682</v>
      </c>
      <c r="C3" s="50" t="s">
        <v>683</v>
      </c>
      <c r="D3" s="50"/>
      <c r="E3" s="50"/>
      <c r="F3" s="37"/>
      <c r="G3" s="37"/>
    </row>
    <row r="4" spans="1:28" ht="29.25" customHeight="1">
      <c r="A4" s="98" t="s">
        <v>0</v>
      </c>
      <c r="B4" s="98" t="s">
        <v>1</v>
      </c>
      <c r="C4" s="217" t="s">
        <v>684</v>
      </c>
      <c r="D4" s="729" t="s">
        <v>3</v>
      </c>
      <c r="E4" s="729"/>
      <c r="F4" s="729"/>
      <c r="G4" s="216" t="s">
        <v>685</v>
      </c>
    </row>
    <row r="5" spans="1:28">
      <c r="A5" s="156"/>
      <c r="B5" s="156"/>
      <c r="C5" s="156"/>
      <c r="D5" s="156" t="s">
        <v>7</v>
      </c>
      <c r="E5" s="156" t="s">
        <v>8</v>
      </c>
      <c r="F5" s="156" t="s">
        <v>9</v>
      </c>
      <c r="G5" s="98" t="s">
        <v>614</v>
      </c>
    </row>
    <row r="6" spans="1:28">
      <c r="A6" s="42"/>
      <c r="B6" s="98" t="s">
        <v>686</v>
      </c>
      <c r="C6" s="43"/>
      <c r="D6" s="98"/>
      <c r="E6" s="98"/>
      <c r="F6" s="98"/>
      <c r="G6" s="98"/>
    </row>
    <row r="7" spans="1:28">
      <c r="A7" s="42"/>
      <c r="B7" s="98" t="s">
        <v>615</v>
      </c>
      <c r="C7" s="43"/>
      <c r="D7" s="42"/>
      <c r="E7" s="42"/>
      <c r="F7" s="42"/>
      <c r="G7" s="42"/>
    </row>
    <row r="8" spans="1:28">
      <c r="A8" s="42"/>
      <c r="B8" s="98" t="s">
        <v>664</v>
      </c>
      <c r="C8" s="43"/>
      <c r="D8" s="42"/>
      <c r="E8" s="42"/>
      <c r="F8" s="42"/>
      <c r="G8" s="42"/>
    </row>
    <row r="9" spans="1:28" ht="30">
      <c r="A9" s="42" t="s">
        <v>154</v>
      </c>
      <c r="B9" s="205" t="s">
        <v>687</v>
      </c>
      <c r="C9" s="43" t="s">
        <v>688</v>
      </c>
      <c r="D9" s="42">
        <v>8.86</v>
      </c>
      <c r="E9" s="42">
        <v>6.32</v>
      </c>
      <c r="F9" s="42">
        <v>64.08</v>
      </c>
      <c r="G9" s="98">
        <v>333</v>
      </c>
    </row>
    <row r="10" spans="1:28">
      <c r="A10" s="42" t="s">
        <v>21</v>
      </c>
      <c r="B10" s="42" t="s">
        <v>22</v>
      </c>
      <c r="C10" s="43" t="s">
        <v>23</v>
      </c>
      <c r="D10" s="42">
        <v>0.2</v>
      </c>
      <c r="E10" s="42">
        <v>0.05</v>
      </c>
      <c r="F10" s="42">
        <v>15.01</v>
      </c>
      <c r="G10" s="98">
        <v>57</v>
      </c>
    </row>
    <row r="11" spans="1:28">
      <c r="A11" s="44" t="s">
        <v>64</v>
      </c>
      <c r="B11" s="42" t="s">
        <v>70</v>
      </c>
      <c r="C11" s="43">
        <v>18</v>
      </c>
      <c r="D11" s="42">
        <v>2.25</v>
      </c>
      <c r="E11" s="42">
        <v>0.89</v>
      </c>
      <c r="F11" s="42">
        <v>15.4</v>
      </c>
      <c r="G11" s="98">
        <v>47</v>
      </c>
    </row>
    <row r="12" spans="1:28">
      <c r="A12" s="44" t="s">
        <v>417</v>
      </c>
      <c r="B12" s="44" t="s">
        <v>589</v>
      </c>
      <c r="C12" s="101" t="s">
        <v>590</v>
      </c>
      <c r="D12" s="44">
        <v>5.0999999999999996</v>
      </c>
      <c r="E12" s="44">
        <v>4.5999999999999996</v>
      </c>
      <c r="F12" s="44">
        <v>0.3</v>
      </c>
      <c r="G12" s="45">
        <v>79</v>
      </c>
    </row>
    <row r="13" spans="1:28">
      <c r="A13" s="45"/>
      <c r="B13" s="45" t="s">
        <v>676</v>
      </c>
      <c r="C13" s="160">
        <v>571</v>
      </c>
      <c r="D13" s="45">
        <f>SUM(D9:D12)</f>
        <v>16.409999999999997</v>
      </c>
      <c r="E13" s="45">
        <f>SUM(E9:E12)</f>
        <v>11.86</v>
      </c>
      <c r="F13" s="45">
        <f>SUM(F9:F12)</f>
        <v>94.79</v>
      </c>
      <c r="G13" s="161">
        <f>SUM(G9:G12)</f>
        <v>516</v>
      </c>
      <c r="I13" s="548"/>
    </row>
    <row r="14" spans="1:28" s="99" customFormat="1">
      <c r="A14" s="45"/>
      <c r="B14" s="45" t="s">
        <v>689</v>
      </c>
      <c r="C14" s="160"/>
      <c r="D14" s="45"/>
      <c r="E14" s="45"/>
      <c r="F14" s="45"/>
      <c r="G14" s="218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s="99" customFormat="1">
      <c r="A15" s="42" t="s">
        <v>99</v>
      </c>
      <c r="B15" s="42" t="s">
        <v>1143</v>
      </c>
      <c r="C15" s="43">
        <v>300</v>
      </c>
      <c r="D15" s="42">
        <v>2.38</v>
      </c>
      <c r="E15" s="42">
        <v>3.26</v>
      </c>
      <c r="F15" s="42">
        <v>14.54</v>
      </c>
      <c r="G15" s="98">
        <v>103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s="99" customFormat="1">
      <c r="A16" s="42"/>
      <c r="B16" s="42" t="s">
        <v>1144</v>
      </c>
      <c r="C16" s="43">
        <v>15</v>
      </c>
      <c r="D16" s="42"/>
      <c r="E16" s="42"/>
      <c r="F16" s="42"/>
      <c r="G16" s="98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s="99" customFormat="1">
      <c r="A17" s="42" t="s">
        <v>18</v>
      </c>
      <c r="B17" s="42" t="s">
        <v>221</v>
      </c>
      <c r="C17" s="101">
        <v>80</v>
      </c>
      <c r="D17" s="196">
        <v>10.3</v>
      </c>
      <c r="E17" s="196">
        <v>8.5</v>
      </c>
      <c r="F17" s="196">
        <v>9.1300000000000008</v>
      </c>
      <c r="G17" s="45">
        <v>152</v>
      </c>
      <c r="H17" s="107"/>
    </row>
    <row r="18" spans="1:28">
      <c r="A18" s="42" t="s">
        <v>501</v>
      </c>
      <c r="B18" s="42" t="s">
        <v>616</v>
      </c>
      <c r="C18" s="43">
        <v>30</v>
      </c>
      <c r="D18" s="42">
        <v>0.3</v>
      </c>
      <c r="E18" s="42">
        <v>1.51</v>
      </c>
      <c r="F18" s="42">
        <v>1.84</v>
      </c>
      <c r="G18" s="98">
        <v>22</v>
      </c>
      <c r="H18" s="11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</row>
    <row r="19" spans="1:28">
      <c r="A19" s="42" t="s">
        <v>136</v>
      </c>
      <c r="B19" s="42" t="s">
        <v>137</v>
      </c>
      <c r="C19" s="43">
        <v>180</v>
      </c>
      <c r="D19" s="42">
        <v>6.12</v>
      </c>
      <c r="E19" s="42">
        <v>10.98</v>
      </c>
      <c r="F19" s="42">
        <v>41.04</v>
      </c>
      <c r="G19" s="98">
        <v>294</v>
      </c>
      <c r="H19" s="107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</row>
    <row r="20" spans="1:28" s="37" customFormat="1">
      <c r="A20" s="42" t="s">
        <v>21</v>
      </c>
      <c r="B20" s="42" t="s">
        <v>22</v>
      </c>
      <c r="C20" s="43" t="s">
        <v>23</v>
      </c>
      <c r="D20" s="42">
        <v>0.2</v>
      </c>
      <c r="E20" s="42">
        <v>0.05</v>
      </c>
      <c r="F20" s="42">
        <v>15.01</v>
      </c>
      <c r="G20" s="98">
        <v>57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>
      <c r="A21" s="42" t="s">
        <v>64</v>
      </c>
      <c r="B21" s="42" t="s">
        <v>67</v>
      </c>
      <c r="C21" s="43">
        <v>30</v>
      </c>
      <c r="D21" s="42">
        <v>1.98</v>
      </c>
      <c r="E21" s="42">
        <v>0.33</v>
      </c>
      <c r="F21" s="42">
        <v>12.3</v>
      </c>
      <c r="G21" s="98">
        <v>62</v>
      </c>
    </row>
    <row r="22" spans="1:28">
      <c r="A22" s="42" t="s">
        <v>64</v>
      </c>
      <c r="B22" s="44" t="s">
        <v>562</v>
      </c>
      <c r="C22" s="43">
        <v>20</v>
      </c>
      <c r="D22" s="42">
        <v>1.5</v>
      </c>
      <c r="E22" s="42">
        <v>3.2</v>
      </c>
      <c r="F22" s="42">
        <v>14</v>
      </c>
      <c r="G22" s="100">
        <v>92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</row>
    <row r="23" spans="1:28">
      <c r="A23" s="98"/>
      <c r="B23" s="45" t="s">
        <v>667</v>
      </c>
      <c r="C23" s="160">
        <v>840</v>
      </c>
      <c r="D23" s="45">
        <f>SUM(D15:D22)</f>
        <v>22.78</v>
      </c>
      <c r="E23" s="45">
        <f>SUM(E15:E22)</f>
        <v>27.83</v>
      </c>
      <c r="F23" s="45">
        <f>SUM(F15:F22)</f>
        <v>107.86</v>
      </c>
      <c r="G23" s="45">
        <f>SUM(G15:G22)</f>
        <v>782</v>
      </c>
    </row>
    <row r="24" spans="1:28">
      <c r="A24" s="98"/>
      <c r="B24" s="45" t="s">
        <v>690</v>
      </c>
      <c r="C24" s="160">
        <f>C13+C23</f>
        <v>1411</v>
      </c>
      <c r="D24" s="45">
        <f>+D23+D13</f>
        <v>39.19</v>
      </c>
      <c r="E24" s="45">
        <f>+E23+E13</f>
        <v>39.69</v>
      </c>
      <c r="F24" s="45">
        <f>+F23+F13</f>
        <v>202.65</v>
      </c>
      <c r="G24" s="45">
        <f>+G23+G13</f>
        <v>1298</v>
      </c>
      <c r="H24" s="219"/>
    </row>
    <row r="25" spans="1:28">
      <c r="A25" s="98"/>
      <c r="B25" s="98"/>
      <c r="C25" s="156"/>
      <c r="D25" s="156"/>
      <c r="E25" s="156"/>
      <c r="F25" s="156"/>
      <c r="G25" s="98"/>
    </row>
    <row r="26" spans="1:28">
      <c r="A26" s="42"/>
      <c r="B26" s="98" t="s">
        <v>621</v>
      </c>
      <c r="C26" s="43"/>
      <c r="D26" s="42"/>
      <c r="E26" s="42"/>
      <c r="F26" s="42" t="s">
        <v>87</v>
      </c>
      <c r="G26" s="42"/>
    </row>
    <row r="27" spans="1:28">
      <c r="A27" s="42"/>
      <c r="B27" s="98" t="s">
        <v>664</v>
      </c>
      <c r="C27" s="43"/>
      <c r="D27" s="42"/>
      <c r="E27" s="42"/>
      <c r="F27" s="42"/>
      <c r="G27" s="42"/>
    </row>
    <row r="28" spans="1:28" s="99" customFormat="1" ht="30">
      <c r="A28" s="42" t="s">
        <v>152</v>
      </c>
      <c r="B28" s="205" t="s">
        <v>691</v>
      </c>
      <c r="C28" s="43" t="s">
        <v>692</v>
      </c>
      <c r="D28" s="42">
        <v>9.5500000000000007</v>
      </c>
      <c r="E28" s="42">
        <v>7.47</v>
      </c>
      <c r="F28" s="42">
        <v>44.17</v>
      </c>
      <c r="G28" s="158" t="s">
        <v>693</v>
      </c>
    </row>
    <row r="29" spans="1:28" s="99" customFormat="1">
      <c r="A29" s="42" t="s">
        <v>21</v>
      </c>
      <c r="B29" s="42" t="s">
        <v>22</v>
      </c>
      <c r="C29" s="43" t="s">
        <v>23</v>
      </c>
      <c r="D29" s="42">
        <v>0.2</v>
      </c>
      <c r="E29" s="42">
        <v>0.05</v>
      </c>
      <c r="F29" s="42">
        <v>15.01</v>
      </c>
      <c r="G29" s="98">
        <v>57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s="99" customFormat="1">
      <c r="A30" s="42" t="s">
        <v>69</v>
      </c>
      <c r="B30" s="97" t="s">
        <v>542</v>
      </c>
      <c r="C30" s="43">
        <v>36</v>
      </c>
      <c r="D30" s="42">
        <v>0.68</v>
      </c>
      <c r="E30" s="42">
        <v>5.4</v>
      </c>
      <c r="F30" s="42">
        <v>11.2</v>
      </c>
      <c r="G30" s="98">
        <v>196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s="49" customFormat="1">
      <c r="A31" s="42" t="s">
        <v>64</v>
      </c>
      <c r="B31" s="42" t="s">
        <v>70</v>
      </c>
      <c r="C31" s="43">
        <v>30</v>
      </c>
      <c r="D31" s="42">
        <v>2.25</v>
      </c>
      <c r="E31" s="42">
        <v>0.89</v>
      </c>
      <c r="F31" s="42">
        <v>15.4</v>
      </c>
      <c r="G31" s="98">
        <v>80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>
      <c r="A32" s="42"/>
      <c r="B32" s="98" t="s">
        <v>694</v>
      </c>
      <c r="C32" s="156">
        <v>571</v>
      </c>
      <c r="D32" s="98">
        <f>SUM(D28:D31)</f>
        <v>12.68</v>
      </c>
      <c r="E32" s="98">
        <f>SUM(E28:E31)</f>
        <v>13.81</v>
      </c>
      <c r="F32" s="98">
        <f>SUM(F28:F31)</f>
        <v>85.78</v>
      </c>
      <c r="G32" s="183">
        <v>604</v>
      </c>
    </row>
    <row r="33" spans="1:28">
      <c r="A33" s="42"/>
      <c r="B33" s="98" t="s">
        <v>689</v>
      </c>
      <c r="C33" s="43"/>
      <c r="D33" s="42"/>
      <c r="E33" s="42"/>
      <c r="F33" s="42"/>
      <c r="G33" s="98"/>
    </row>
    <row r="34" spans="1:28">
      <c r="A34" s="42" t="s">
        <v>95</v>
      </c>
      <c r="B34" s="42" t="s">
        <v>96</v>
      </c>
      <c r="C34" s="43">
        <v>300</v>
      </c>
      <c r="D34" s="42">
        <v>2.2000000000000002</v>
      </c>
      <c r="E34" s="42">
        <v>5.88</v>
      </c>
      <c r="F34" s="42">
        <v>14.1</v>
      </c>
      <c r="G34" s="98">
        <v>119</v>
      </c>
      <c r="H34" s="220"/>
    </row>
    <row r="35" spans="1:28">
      <c r="A35" s="42"/>
      <c r="B35" s="42" t="s">
        <v>669</v>
      </c>
      <c r="C35" s="43">
        <v>6</v>
      </c>
      <c r="D35" s="42">
        <v>0.16</v>
      </c>
      <c r="E35" s="42">
        <v>1.08</v>
      </c>
      <c r="F35" s="42">
        <v>0.17</v>
      </c>
      <c r="G35" s="98">
        <v>11</v>
      </c>
      <c r="H35" s="49"/>
      <c r="I35" s="49"/>
      <c r="J35" s="49"/>
      <c r="K35" s="125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</row>
    <row r="36" spans="1:28" ht="16.5" customHeight="1">
      <c r="A36" s="164" t="s">
        <v>287</v>
      </c>
      <c r="B36" s="164" t="s">
        <v>622</v>
      </c>
      <c r="C36" s="166" t="s">
        <v>223</v>
      </c>
      <c r="D36" s="164">
        <v>12.8</v>
      </c>
      <c r="E36" s="164">
        <v>32.46</v>
      </c>
      <c r="F36" s="164">
        <v>3.64</v>
      </c>
      <c r="G36" s="194">
        <v>357</v>
      </c>
      <c r="H36" s="107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</row>
    <row r="37" spans="1:28">
      <c r="A37" s="42" t="s">
        <v>131</v>
      </c>
      <c r="B37" s="42" t="s">
        <v>132</v>
      </c>
      <c r="C37" s="43">
        <v>180</v>
      </c>
      <c r="D37" s="42">
        <v>4.32</v>
      </c>
      <c r="E37" s="42">
        <v>7.2</v>
      </c>
      <c r="F37" s="42">
        <v>44.4</v>
      </c>
      <c r="G37" s="98">
        <v>265</v>
      </c>
      <c r="H37" s="107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</row>
    <row r="38" spans="1:28">
      <c r="A38" s="42" t="s">
        <v>32</v>
      </c>
      <c r="B38" s="42" t="s">
        <v>36</v>
      </c>
      <c r="C38" s="43">
        <v>200</v>
      </c>
      <c r="D38" s="42">
        <v>0.1</v>
      </c>
      <c r="E38" s="42">
        <v>0</v>
      </c>
      <c r="F38" s="42">
        <v>24.2</v>
      </c>
      <c r="G38" s="98">
        <v>93</v>
      </c>
      <c r="H38" s="107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</row>
    <row r="39" spans="1:28">
      <c r="A39" s="42" t="s">
        <v>64</v>
      </c>
      <c r="B39" s="42" t="s">
        <v>67</v>
      </c>
      <c r="C39" s="43">
        <v>24</v>
      </c>
      <c r="D39" s="42">
        <v>1.65</v>
      </c>
      <c r="E39" s="42">
        <v>0.28000000000000003</v>
      </c>
      <c r="F39" s="42">
        <v>10.25</v>
      </c>
      <c r="G39" s="100">
        <v>50</v>
      </c>
      <c r="H39" s="124"/>
      <c r="I39" s="49"/>
      <c r="J39" s="49"/>
      <c r="K39" s="125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</row>
    <row r="40" spans="1:28">
      <c r="A40" s="42"/>
      <c r="B40" s="98" t="s">
        <v>667</v>
      </c>
      <c r="C40" s="156">
        <v>810</v>
      </c>
      <c r="D40" s="98">
        <f>SUM(D34:D39)</f>
        <v>21.23</v>
      </c>
      <c r="E40" s="98">
        <f>SUM(E34:E39)</f>
        <v>46.900000000000006</v>
      </c>
      <c r="F40" s="98">
        <f>SUM(F34:F39)</f>
        <v>96.76</v>
      </c>
      <c r="G40" s="183">
        <f>SUM(G34:G39)</f>
        <v>895</v>
      </c>
    </row>
    <row r="41" spans="1:28">
      <c r="A41" s="98"/>
      <c r="B41" s="98" t="s">
        <v>690</v>
      </c>
      <c r="C41" s="156">
        <f>C32+C40</f>
        <v>1381</v>
      </c>
      <c r="D41" s="156">
        <f>D32+D40</f>
        <v>33.909999999999997</v>
      </c>
      <c r="E41" s="156">
        <f>E32+E40</f>
        <v>60.710000000000008</v>
      </c>
      <c r="F41" s="156">
        <f>F32+F40</f>
        <v>182.54000000000002</v>
      </c>
      <c r="G41" s="98">
        <f>G32+G40</f>
        <v>1499</v>
      </c>
    </row>
    <row r="42" spans="1:28">
      <c r="A42" s="98"/>
      <c r="B42" s="98"/>
      <c r="C42" s="156"/>
      <c r="D42" s="156"/>
      <c r="E42" s="156"/>
      <c r="F42" s="156"/>
      <c r="G42" s="98"/>
    </row>
    <row r="43" spans="1:28">
      <c r="A43" s="42"/>
      <c r="B43" s="98" t="s">
        <v>623</v>
      </c>
      <c r="C43" s="43"/>
      <c r="D43" s="42"/>
      <c r="E43" s="42"/>
      <c r="F43" s="42"/>
      <c r="G43" s="42"/>
    </row>
    <row r="44" spans="1:28">
      <c r="A44" s="42"/>
      <c r="B44" s="98" t="s">
        <v>664</v>
      </c>
      <c r="C44" s="221"/>
      <c r="D44" s="221"/>
      <c r="E44" s="221"/>
      <c r="F44" s="221"/>
      <c r="G44" s="221"/>
    </row>
    <row r="45" spans="1:28">
      <c r="A45" s="42" t="s">
        <v>152</v>
      </c>
      <c r="B45" s="42" t="s">
        <v>182</v>
      </c>
      <c r="C45" s="727" t="s">
        <v>692</v>
      </c>
      <c r="D45" s="42">
        <v>8.1</v>
      </c>
      <c r="E45" s="42">
        <v>4.5</v>
      </c>
      <c r="F45" s="42">
        <v>44.8</v>
      </c>
      <c r="G45" s="98">
        <v>241</v>
      </c>
    </row>
    <row r="46" spans="1:28" s="99" customFormat="1">
      <c r="A46" s="42"/>
      <c r="B46" s="174" t="s">
        <v>695</v>
      </c>
      <c r="C46" s="727"/>
      <c r="D46" s="42">
        <v>0.05</v>
      </c>
      <c r="E46" s="42">
        <v>3.6</v>
      </c>
      <c r="F46" s="42">
        <v>7.0000000000000007E-2</v>
      </c>
      <c r="G46" s="98">
        <v>33</v>
      </c>
    </row>
    <row r="47" spans="1:28" s="71" customFormat="1" ht="15.75">
      <c r="A47" s="42" t="s">
        <v>27</v>
      </c>
      <c r="B47" s="42" t="s">
        <v>28</v>
      </c>
      <c r="C47" s="43">
        <v>200</v>
      </c>
      <c r="D47" s="42">
        <v>1.52</v>
      </c>
      <c r="E47" s="42">
        <v>1.35</v>
      </c>
      <c r="F47" s="42">
        <v>15.9</v>
      </c>
      <c r="G47" s="98">
        <v>81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1:28">
      <c r="A48" s="42" t="s">
        <v>64</v>
      </c>
      <c r="B48" s="42" t="s">
        <v>70</v>
      </c>
      <c r="C48" s="43">
        <v>39</v>
      </c>
      <c r="D48" s="42">
        <v>2.85</v>
      </c>
      <c r="E48" s="42">
        <v>11.05</v>
      </c>
      <c r="F48" s="42">
        <v>19.53</v>
      </c>
      <c r="G48" s="158">
        <v>102</v>
      </c>
    </row>
    <row r="49" spans="1:28" ht="15" customHeight="1">
      <c r="A49" s="202" t="s">
        <v>560</v>
      </c>
      <c r="B49" s="203" t="s">
        <v>553</v>
      </c>
      <c r="C49" s="43">
        <v>30</v>
      </c>
      <c r="D49" s="42">
        <v>2.52</v>
      </c>
      <c r="E49" s="42">
        <v>2.58</v>
      </c>
      <c r="F49" s="42">
        <v>20.7</v>
      </c>
      <c r="G49" s="100">
        <v>116</v>
      </c>
    </row>
    <row r="50" spans="1:28">
      <c r="A50" s="42"/>
      <c r="B50" s="98" t="s">
        <v>694</v>
      </c>
      <c r="C50" s="156">
        <v>575</v>
      </c>
      <c r="D50" s="98">
        <f>SUM(D45:D49)</f>
        <v>15.04</v>
      </c>
      <c r="E50" s="98">
        <f>SUM(E45:E49)</f>
        <v>23.08</v>
      </c>
      <c r="F50" s="98">
        <f>SUM(F45:F49)</f>
        <v>101</v>
      </c>
      <c r="G50" s="98">
        <f>SUM(G45:G49)</f>
        <v>573</v>
      </c>
    </row>
    <row r="51" spans="1:28">
      <c r="A51" s="42"/>
      <c r="B51" s="98"/>
      <c r="C51" s="156"/>
      <c r="D51" s="98"/>
      <c r="E51" s="98"/>
      <c r="F51" s="98"/>
      <c r="G51" s="98"/>
    </row>
    <row r="52" spans="1:28">
      <c r="A52" s="42"/>
      <c r="B52" s="98" t="s">
        <v>665</v>
      </c>
      <c r="C52" s="43"/>
      <c r="D52" s="42"/>
      <c r="E52" s="42"/>
      <c r="F52" s="42"/>
      <c r="G52" s="42"/>
    </row>
    <row r="53" spans="1:28">
      <c r="A53" s="42" t="s">
        <v>72</v>
      </c>
      <c r="B53" s="178" t="s">
        <v>73</v>
      </c>
      <c r="C53" s="101">
        <v>300</v>
      </c>
      <c r="D53" s="44">
        <v>3.12</v>
      </c>
      <c r="E53" s="44">
        <v>3</v>
      </c>
      <c r="F53" s="44">
        <v>20.399999999999999</v>
      </c>
      <c r="G53" s="45">
        <v>121</v>
      </c>
    </row>
    <row r="54" spans="1:28">
      <c r="A54" s="42"/>
      <c r="B54" s="42" t="s">
        <v>696</v>
      </c>
      <c r="C54" s="43">
        <v>6</v>
      </c>
      <c r="D54" s="42">
        <v>0.16</v>
      </c>
      <c r="E54" s="42">
        <v>1.08</v>
      </c>
      <c r="F54" s="42">
        <v>0.17</v>
      </c>
      <c r="G54" s="98">
        <v>11</v>
      </c>
      <c r="H54" s="49"/>
      <c r="I54" s="49"/>
      <c r="J54" s="49"/>
      <c r="K54" s="125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</row>
    <row r="55" spans="1:28">
      <c r="A55" s="44" t="s">
        <v>227</v>
      </c>
      <c r="B55" s="44" t="s">
        <v>647</v>
      </c>
      <c r="C55" s="101">
        <v>90</v>
      </c>
      <c r="D55" s="44">
        <v>8</v>
      </c>
      <c r="E55" s="44">
        <v>5.5</v>
      </c>
      <c r="F55" s="44">
        <v>9.9</v>
      </c>
      <c r="G55" s="45">
        <v>143</v>
      </c>
      <c r="H55" s="107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</row>
    <row r="56" spans="1:28" ht="15.75">
      <c r="A56" s="42" t="s">
        <v>624</v>
      </c>
      <c r="B56" s="42" t="s">
        <v>625</v>
      </c>
      <c r="C56" s="43">
        <v>30</v>
      </c>
      <c r="D56" s="42">
        <v>0.84</v>
      </c>
      <c r="E56" s="42">
        <v>3.24</v>
      </c>
      <c r="F56" s="42">
        <v>2.34</v>
      </c>
      <c r="G56" s="98">
        <v>24</v>
      </c>
      <c r="H56" s="120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1:28">
      <c r="A57" s="196" t="s">
        <v>136</v>
      </c>
      <c r="B57" s="196" t="s">
        <v>137</v>
      </c>
      <c r="C57" s="222">
        <v>180</v>
      </c>
      <c r="D57" s="196">
        <v>6.12</v>
      </c>
      <c r="E57" s="196">
        <v>10.98</v>
      </c>
      <c r="F57" s="196">
        <v>41.04</v>
      </c>
      <c r="G57" s="223">
        <v>294</v>
      </c>
    </row>
    <row r="58" spans="1:28">
      <c r="A58" s="42" t="s">
        <v>21</v>
      </c>
      <c r="B58" s="42" t="s">
        <v>22</v>
      </c>
      <c r="C58" s="43" t="s">
        <v>23</v>
      </c>
      <c r="D58" s="42">
        <v>0.2</v>
      </c>
      <c r="E58" s="42">
        <v>0.05</v>
      </c>
      <c r="F58" s="42">
        <v>15.01</v>
      </c>
      <c r="G58" s="98">
        <v>57</v>
      </c>
    </row>
    <row r="59" spans="1:28">
      <c r="A59" s="42" t="s">
        <v>64</v>
      </c>
      <c r="B59" s="42" t="s">
        <v>67</v>
      </c>
      <c r="C59" s="43">
        <v>15</v>
      </c>
      <c r="D59" s="42">
        <v>0.99</v>
      </c>
      <c r="E59" s="42">
        <v>0.17</v>
      </c>
      <c r="F59" s="42">
        <v>6.2</v>
      </c>
      <c r="G59" s="98">
        <v>34</v>
      </c>
    </row>
    <row r="60" spans="1:28" ht="15" customHeight="1">
      <c r="A60" s="202" t="s">
        <v>560</v>
      </c>
      <c r="B60" s="203" t="s">
        <v>553</v>
      </c>
      <c r="C60" s="43">
        <v>22</v>
      </c>
      <c r="D60" s="42">
        <v>1.94</v>
      </c>
      <c r="E60" s="42">
        <v>10.4</v>
      </c>
      <c r="F60" s="42">
        <v>18</v>
      </c>
      <c r="G60" s="100">
        <v>134</v>
      </c>
    </row>
    <row r="61" spans="1:28">
      <c r="A61" s="42"/>
      <c r="B61" s="98" t="s">
        <v>667</v>
      </c>
      <c r="C61" s="156">
        <v>843</v>
      </c>
      <c r="D61" s="158">
        <f>SUM(D53:D60)</f>
        <v>21.37</v>
      </c>
      <c r="E61" s="158">
        <f>SUM(E53:E60)</f>
        <v>34.42</v>
      </c>
      <c r="F61" s="158">
        <f>SUM(F53:F60)</f>
        <v>113.06</v>
      </c>
      <c r="G61" s="224">
        <f>SUM(G53:G60)</f>
        <v>818</v>
      </c>
      <c r="H61" s="225"/>
    </row>
    <row r="62" spans="1:28">
      <c r="A62" s="42"/>
      <c r="B62" s="98" t="s">
        <v>690</v>
      </c>
      <c r="C62" s="158">
        <f>C50+C61</f>
        <v>1418</v>
      </c>
      <c r="D62" s="158">
        <f>D50+D61</f>
        <v>36.409999999999997</v>
      </c>
      <c r="E62" s="158">
        <f>E50+E61</f>
        <v>57.5</v>
      </c>
      <c r="F62" s="158">
        <f>F50+F61</f>
        <v>214.06</v>
      </c>
      <c r="G62" s="158">
        <f>G50+G61</f>
        <v>1391</v>
      </c>
    </row>
    <row r="63" spans="1:28">
      <c r="A63" s="42"/>
      <c r="B63" s="98"/>
      <c r="C63" s="156"/>
      <c r="D63" s="98"/>
      <c r="E63" s="98"/>
      <c r="F63" s="98"/>
      <c r="G63" s="98"/>
    </row>
    <row r="64" spans="1:28" s="37" customFormat="1">
      <c r="A64" s="42"/>
      <c r="B64" s="98" t="s">
        <v>627</v>
      </c>
      <c r="C64" s="43"/>
      <c r="D64" s="42"/>
      <c r="E64" s="42"/>
      <c r="F64" s="42"/>
      <c r="G64" s="42"/>
    </row>
    <row r="65" spans="1:28" s="99" customFormat="1">
      <c r="A65" s="44"/>
      <c r="B65" s="45" t="s">
        <v>664</v>
      </c>
      <c r="C65" s="101"/>
      <c r="D65" s="226"/>
      <c r="E65" s="226"/>
      <c r="F65" s="226"/>
      <c r="G65" s="226"/>
    </row>
    <row r="66" spans="1:28" s="99" customFormat="1">
      <c r="A66" s="44" t="s">
        <v>152</v>
      </c>
      <c r="B66" s="196" t="s">
        <v>697</v>
      </c>
      <c r="C66" s="730" t="s">
        <v>692</v>
      </c>
      <c r="D66" s="44">
        <v>9.1999999999999993</v>
      </c>
      <c r="E66" s="44">
        <v>4.7</v>
      </c>
      <c r="F66" s="44">
        <v>43.5</v>
      </c>
      <c r="G66" s="45">
        <v>242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:28" s="99" customFormat="1">
      <c r="A67" s="44"/>
      <c r="B67" s="196" t="s">
        <v>698</v>
      </c>
      <c r="C67" s="730"/>
      <c r="D67" s="44">
        <v>0.05</v>
      </c>
      <c r="E67" s="44">
        <v>3.6</v>
      </c>
      <c r="F67" s="44">
        <v>7.0000000000000007E-2</v>
      </c>
      <c r="G67" s="45">
        <v>33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1:28" s="99" customFormat="1">
      <c r="A68" s="44" t="s">
        <v>24</v>
      </c>
      <c r="B68" s="44" t="s">
        <v>25</v>
      </c>
      <c r="C68" s="101" t="s">
        <v>26</v>
      </c>
      <c r="D68" s="44">
        <v>0.26</v>
      </c>
      <c r="E68" s="44">
        <v>0.05</v>
      </c>
      <c r="F68" s="44">
        <v>15.22</v>
      </c>
      <c r="G68" s="45">
        <v>59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1:28" s="99" customFormat="1">
      <c r="A69" s="44" t="s">
        <v>64</v>
      </c>
      <c r="B69" s="44" t="s">
        <v>70</v>
      </c>
      <c r="C69" s="101">
        <v>25</v>
      </c>
      <c r="D69" s="42">
        <v>1.88</v>
      </c>
      <c r="E69" s="42">
        <v>0.74</v>
      </c>
      <c r="F69" s="42">
        <v>12.83</v>
      </c>
      <c r="G69" s="98">
        <v>66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1:28">
      <c r="A70" s="44" t="s">
        <v>18</v>
      </c>
      <c r="B70" s="196" t="s">
        <v>699</v>
      </c>
      <c r="C70" s="101" t="s">
        <v>537</v>
      </c>
      <c r="D70" s="44">
        <v>2.6</v>
      </c>
      <c r="E70" s="44">
        <v>6.4</v>
      </c>
      <c r="F70" s="44">
        <v>22.88</v>
      </c>
      <c r="G70" s="45">
        <v>154</v>
      </c>
    </row>
    <row r="71" spans="1:28">
      <c r="A71" s="196"/>
      <c r="B71" s="223" t="s">
        <v>694</v>
      </c>
      <c r="C71" s="228">
        <v>597</v>
      </c>
      <c r="D71" s="223">
        <f>SUM(D66:D70)</f>
        <v>13.99</v>
      </c>
      <c r="E71" s="223">
        <f>SUM(E66:E70)</f>
        <v>15.490000000000002</v>
      </c>
      <c r="F71" s="223">
        <f>SUM(F66:F70)</f>
        <v>94.5</v>
      </c>
      <c r="G71" s="223">
        <f>SUM(G66:G70)</f>
        <v>554</v>
      </c>
    </row>
    <row r="72" spans="1:28">
      <c r="A72" s="196"/>
      <c r="B72" s="223" t="s">
        <v>665</v>
      </c>
      <c r="C72" s="222"/>
      <c r="D72" s="196"/>
      <c r="E72" s="196"/>
      <c r="F72" s="196"/>
      <c r="G72" s="196"/>
    </row>
    <row r="73" spans="1:28" ht="30">
      <c r="A73" s="202" t="s">
        <v>18</v>
      </c>
      <c r="B73" s="203" t="s">
        <v>105</v>
      </c>
      <c r="C73" s="175" t="s">
        <v>79</v>
      </c>
      <c r="D73" s="202">
        <v>4.3600000000000003</v>
      </c>
      <c r="E73" s="202">
        <v>7.14</v>
      </c>
      <c r="F73" s="202">
        <v>12.91</v>
      </c>
      <c r="G73" s="151">
        <v>130</v>
      </c>
      <c r="H73" s="136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</row>
    <row r="74" spans="1:28">
      <c r="A74" s="42" t="s">
        <v>246</v>
      </c>
      <c r="B74" s="42" t="s">
        <v>249</v>
      </c>
      <c r="C74" s="43">
        <v>80</v>
      </c>
      <c r="D74" s="42">
        <v>12.1</v>
      </c>
      <c r="E74" s="42">
        <v>10.9</v>
      </c>
      <c r="F74" s="42">
        <v>10.8</v>
      </c>
      <c r="G74" s="98">
        <v>190</v>
      </c>
      <c r="H74" s="107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</row>
    <row r="75" spans="1:28">
      <c r="A75" s="42" t="s">
        <v>501</v>
      </c>
      <c r="B75" s="42" t="s">
        <v>616</v>
      </c>
      <c r="C75" s="43">
        <v>45</v>
      </c>
      <c r="D75" s="42">
        <v>0.45</v>
      </c>
      <c r="E75" s="42">
        <v>2.2599999999999998</v>
      </c>
      <c r="F75" s="42">
        <v>2.78</v>
      </c>
      <c r="G75" s="98">
        <v>34</v>
      </c>
      <c r="H75" s="11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</row>
    <row r="76" spans="1:28">
      <c r="A76" s="42" t="s">
        <v>126</v>
      </c>
      <c r="B76" s="42" t="s">
        <v>169</v>
      </c>
      <c r="C76" s="43">
        <v>180</v>
      </c>
      <c r="D76" s="42">
        <v>4.92</v>
      </c>
      <c r="E76" s="42">
        <v>12.96</v>
      </c>
      <c r="F76" s="42">
        <v>47.81</v>
      </c>
      <c r="G76" s="98">
        <v>278</v>
      </c>
      <c r="H76" s="107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</row>
    <row r="77" spans="1:28">
      <c r="A77" s="42" t="s">
        <v>34</v>
      </c>
      <c r="B77" s="42" t="s">
        <v>35</v>
      </c>
      <c r="C77" s="43">
        <v>200</v>
      </c>
      <c r="D77" s="42">
        <v>0.4</v>
      </c>
      <c r="E77" s="42">
        <v>0</v>
      </c>
      <c r="F77" s="42">
        <v>23.6</v>
      </c>
      <c r="G77" s="98">
        <v>94</v>
      </c>
      <c r="H77" s="107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</row>
    <row r="78" spans="1:28">
      <c r="A78" s="42" t="s">
        <v>64</v>
      </c>
      <c r="B78" s="42" t="s">
        <v>67</v>
      </c>
      <c r="C78" s="43">
        <v>45</v>
      </c>
      <c r="D78" s="42">
        <v>2.97</v>
      </c>
      <c r="E78" s="42">
        <v>0.5</v>
      </c>
      <c r="F78" s="42">
        <v>18.5</v>
      </c>
      <c r="G78" s="98">
        <v>94</v>
      </c>
      <c r="H78" s="107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</row>
    <row r="79" spans="1:28">
      <c r="A79" s="196"/>
      <c r="B79" s="223" t="s">
        <v>667</v>
      </c>
      <c r="C79" s="228">
        <v>810</v>
      </c>
      <c r="D79" s="223">
        <f>SUM(D73:D78)</f>
        <v>25.199999999999996</v>
      </c>
      <c r="E79" s="223">
        <f>SUM(E73:E78)</f>
        <v>33.76</v>
      </c>
      <c r="F79" s="223">
        <f>SUM(F73:F78)</f>
        <v>116.4</v>
      </c>
      <c r="G79" s="223">
        <f>SUM(G73:G78)</f>
        <v>820</v>
      </c>
    </row>
    <row r="80" spans="1:28">
      <c r="A80" s="196"/>
      <c r="B80" s="223" t="s">
        <v>690</v>
      </c>
      <c r="C80" s="206">
        <f>C71+C79</f>
        <v>1407</v>
      </c>
      <c r="D80" s="206">
        <f>D71+D79</f>
        <v>39.19</v>
      </c>
      <c r="E80" s="206">
        <f>E71+E79</f>
        <v>49.25</v>
      </c>
      <c r="F80" s="206">
        <f>F71+F79</f>
        <v>210.9</v>
      </c>
      <c r="G80" s="206">
        <f>G71+G79</f>
        <v>1374</v>
      </c>
    </row>
    <row r="81" spans="1:28">
      <c r="A81" s="196"/>
      <c r="B81" s="223"/>
      <c r="C81" s="228"/>
      <c r="D81" s="228"/>
      <c r="E81" s="228"/>
      <c r="F81" s="228"/>
      <c r="G81" s="206"/>
    </row>
    <row r="82" spans="1:28">
      <c r="A82" s="42"/>
      <c r="B82" s="98" t="s">
        <v>629</v>
      </c>
      <c r="C82" s="43"/>
      <c r="D82" s="42"/>
      <c r="E82" s="42"/>
      <c r="F82" s="42"/>
      <c r="G82" s="42"/>
    </row>
    <row r="83" spans="1:28">
      <c r="A83" s="42"/>
      <c r="B83" s="98" t="s">
        <v>664</v>
      </c>
      <c r="C83" s="43"/>
      <c r="D83" s="42"/>
      <c r="E83" s="42"/>
      <c r="F83" s="42"/>
      <c r="G83" s="42"/>
    </row>
    <row r="84" spans="1:28" s="49" customFormat="1">
      <c r="A84" s="178" t="s">
        <v>476</v>
      </c>
      <c r="B84" s="178" t="s">
        <v>483</v>
      </c>
      <c r="C84" s="229">
        <v>200</v>
      </c>
      <c r="D84" s="178">
        <v>9.1999999999999993</v>
      </c>
      <c r="E84" s="178">
        <v>10.6</v>
      </c>
      <c r="F84" s="178">
        <v>56.4</v>
      </c>
      <c r="G84" s="183">
        <v>368</v>
      </c>
    </row>
    <row r="85" spans="1:28" s="230" customFormat="1">
      <c r="A85" s="42" t="s">
        <v>515</v>
      </c>
      <c r="B85" s="42" t="s">
        <v>700</v>
      </c>
      <c r="C85" s="43">
        <v>50</v>
      </c>
      <c r="D85" s="42">
        <v>2.5000000000000001E-2</v>
      </c>
      <c r="E85" s="42">
        <v>0.01</v>
      </c>
      <c r="F85" s="42">
        <v>6.33</v>
      </c>
      <c r="G85" s="98">
        <v>25</v>
      </c>
    </row>
    <row r="86" spans="1:28">
      <c r="A86" s="196" t="s">
        <v>21</v>
      </c>
      <c r="B86" s="196" t="s">
        <v>22</v>
      </c>
      <c r="C86" s="222" t="s">
        <v>23</v>
      </c>
      <c r="D86" s="196">
        <v>0.2</v>
      </c>
      <c r="E86" s="196">
        <v>0.05</v>
      </c>
      <c r="F86" s="196">
        <v>15.01</v>
      </c>
      <c r="G86" s="223">
        <v>57</v>
      </c>
    </row>
    <row r="87" spans="1:28">
      <c r="A87" s="42" t="s">
        <v>64</v>
      </c>
      <c r="B87" s="42" t="s">
        <v>70</v>
      </c>
      <c r="C87" s="43">
        <v>15</v>
      </c>
      <c r="D87" s="42">
        <v>1.1200000000000001</v>
      </c>
      <c r="E87" s="42">
        <v>0.44</v>
      </c>
      <c r="F87" s="42">
        <v>7.71</v>
      </c>
      <c r="G87" s="158">
        <v>47</v>
      </c>
    </row>
    <row r="88" spans="1:28">
      <c r="A88" s="42" t="s">
        <v>454</v>
      </c>
      <c r="B88" s="42" t="s">
        <v>701</v>
      </c>
      <c r="C88" s="43">
        <v>100</v>
      </c>
      <c r="D88" s="42">
        <v>0.36</v>
      </c>
      <c r="E88" s="42">
        <v>0.36</v>
      </c>
      <c r="F88" s="42">
        <v>8.8000000000000007</v>
      </c>
      <c r="G88" s="98">
        <v>47</v>
      </c>
    </row>
    <row r="89" spans="1:28">
      <c r="A89" s="42"/>
      <c r="B89" s="98" t="s">
        <v>694</v>
      </c>
      <c r="C89" s="156">
        <v>565</v>
      </c>
      <c r="D89" s="98">
        <f>SUM(D84:D88)</f>
        <v>10.904999999999998</v>
      </c>
      <c r="E89" s="98">
        <f>SUM(E84:E88)</f>
        <v>11.459999999999999</v>
      </c>
      <c r="F89" s="98">
        <f>SUM(F84:F88)</f>
        <v>94.249999999999986</v>
      </c>
      <c r="G89" s="183">
        <f>SUM(G84:G88)</f>
        <v>544</v>
      </c>
      <c r="H89" s="231"/>
    </row>
    <row r="90" spans="1:28">
      <c r="A90" s="42"/>
      <c r="B90" s="98"/>
      <c r="C90" s="156"/>
      <c r="D90" s="98"/>
      <c r="E90" s="98"/>
      <c r="F90" s="98"/>
      <c r="G90" s="183"/>
    </row>
    <row r="91" spans="1:28">
      <c r="A91" s="42"/>
      <c r="B91" s="98" t="s">
        <v>665</v>
      </c>
      <c r="C91" s="43"/>
      <c r="D91" s="42"/>
      <c r="E91" s="42"/>
      <c r="F91" s="42"/>
      <c r="G91" s="42"/>
    </row>
    <row r="92" spans="1:28">
      <c r="A92" s="42" t="s">
        <v>80</v>
      </c>
      <c r="B92" s="42" t="s">
        <v>81</v>
      </c>
      <c r="C92" s="43">
        <v>300</v>
      </c>
      <c r="D92" s="232">
        <v>2.16</v>
      </c>
      <c r="E92" s="42">
        <v>5.98</v>
      </c>
      <c r="F92" s="42">
        <v>9.76</v>
      </c>
      <c r="G92" s="98">
        <v>102</v>
      </c>
    </row>
    <row r="93" spans="1:28">
      <c r="A93" s="42"/>
      <c r="B93" s="42" t="s">
        <v>696</v>
      </c>
      <c r="C93" s="43">
        <v>6</v>
      </c>
      <c r="D93" s="42">
        <v>0.16</v>
      </c>
      <c r="E93" s="42">
        <v>1.08</v>
      </c>
      <c r="F93" s="42">
        <v>0.17</v>
      </c>
      <c r="G93" s="98">
        <v>11</v>
      </c>
      <c r="H93" s="49"/>
      <c r="I93" s="49"/>
      <c r="J93" s="49"/>
      <c r="K93" s="125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</row>
    <row r="94" spans="1:28">
      <c r="A94" s="42" t="s">
        <v>359</v>
      </c>
      <c r="B94" s="42" t="s">
        <v>702</v>
      </c>
      <c r="C94" s="727" t="s">
        <v>206</v>
      </c>
      <c r="D94" s="42">
        <v>7.92</v>
      </c>
      <c r="E94" s="42">
        <v>19.68</v>
      </c>
      <c r="F94" s="42">
        <v>8.8800000000000008</v>
      </c>
      <c r="G94" s="98">
        <v>241</v>
      </c>
      <c r="H94" s="233"/>
      <c r="I94" s="230"/>
      <c r="J94" s="230"/>
      <c r="K94" s="230"/>
      <c r="L94" s="230"/>
      <c r="M94" s="230"/>
      <c r="N94" s="230"/>
      <c r="O94" s="230"/>
      <c r="P94" s="230"/>
      <c r="Q94" s="230"/>
      <c r="R94" s="230"/>
      <c r="S94" s="230"/>
      <c r="T94" s="230"/>
      <c r="U94" s="230"/>
      <c r="V94" s="230"/>
      <c r="W94" s="230"/>
      <c r="X94" s="230"/>
      <c r="Y94" s="230"/>
      <c r="Z94" s="230"/>
      <c r="AA94" s="230"/>
      <c r="AB94" s="230"/>
    </row>
    <row r="95" spans="1:28">
      <c r="A95" s="42" t="s">
        <v>508</v>
      </c>
      <c r="B95" s="42" t="s">
        <v>625</v>
      </c>
      <c r="C95" s="727"/>
      <c r="D95" s="42">
        <v>0.84</v>
      </c>
      <c r="E95" s="42">
        <v>3.24</v>
      </c>
      <c r="F95" s="42">
        <v>2.34</v>
      </c>
      <c r="G95" s="98">
        <v>24</v>
      </c>
      <c r="H95" s="234"/>
      <c r="Z95" s="204"/>
    </row>
    <row r="96" spans="1:28">
      <c r="A96" s="44" t="s">
        <v>131</v>
      </c>
      <c r="B96" s="44" t="s">
        <v>132</v>
      </c>
      <c r="C96" s="101">
        <v>180</v>
      </c>
      <c r="D96" s="44">
        <v>4.32</v>
      </c>
      <c r="E96" s="44">
        <v>7.2</v>
      </c>
      <c r="F96" s="44">
        <v>44.4</v>
      </c>
      <c r="G96" s="45">
        <v>265</v>
      </c>
    </row>
    <row r="97" spans="1:28">
      <c r="A97" s="44" t="s">
        <v>24</v>
      </c>
      <c r="B97" s="44" t="s">
        <v>25</v>
      </c>
      <c r="C97" s="101" t="s">
        <v>26</v>
      </c>
      <c r="D97" s="44">
        <v>0.26</v>
      </c>
      <c r="E97" s="44">
        <v>0.05</v>
      </c>
      <c r="F97" s="44">
        <v>15.22</v>
      </c>
      <c r="G97" s="45">
        <v>59</v>
      </c>
    </row>
    <row r="98" spans="1:28">
      <c r="A98" s="42" t="s">
        <v>64</v>
      </c>
      <c r="B98" s="42" t="s">
        <v>67</v>
      </c>
      <c r="C98" s="43">
        <v>24</v>
      </c>
      <c r="D98" s="42">
        <v>1.59</v>
      </c>
      <c r="E98" s="42">
        <v>0.27</v>
      </c>
      <c r="F98" s="42">
        <v>9.86</v>
      </c>
      <c r="G98" s="98">
        <v>50</v>
      </c>
    </row>
    <row r="99" spans="1:28">
      <c r="A99" s="42" t="s">
        <v>64</v>
      </c>
      <c r="B99" s="44" t="s">
        <v>703</v>
      </c>
      <c r="C99" s="43">
        <v>20</v>
      </c>
      <c r="D99" s="42">
        <v>1.5</v>
      </c>
      <c r="E99" s="42">
        <v>3.2</v>
      </c>
      <c r="F99" s="42">
        <v>14</v>
      </c>
      <c r="G99" s="100">
        <v>92</v>
      </c>
    </row>
    <row r="100" spans="1:28" s="99" customFormat="1">
      <c r="A100" s="42"/>
      <c r="B100" s="98" t="s">
        <v>704</v>
      </c>
      <c r="C100" s="156">
        <v>827</v>
      </c>
      <c r="D100" s="235">
        <f>SUM(D92:D99)</f>
        <v>18.75</v>
      </c>
      <c r="E100" s="235">
        <f>SUM(E92:E99)</f>
        <v>40.70000000000001</v>
      </c>
      <c r="F100" s="235">
        <f>SUM(F92:F99)</f>
        <v>104.63</v>
      </c>
      <c r="G100" s="235">
        <f>SUM(G92:G99)</f>
        <v>844</v>
      </c>
      <c r="AA100"/>
      <c r="AB100"/>
    </row>
    <row r="101" spans="1:28">
      <c r="A101" s="42"/>
      <c r="B101" s="98" t="s">
        <v>690</v>
      </c>
      <c r="C101" s="156">
        <f>C100+C89</f>
        <v>1392</v>
      </c>
      <c r="D101" s="98">
        <f>D89+D100</f>
        <v>29.654999999999998</v>
      </c>
      <c r="E101" s="98">
        <f>E89+E100</f>
        <v>52.160000000000011</v>
      </c>
      <c r="F101" s="98">
        <f>F89+F100</f>
        <v>198.88</v>
      </c>
      <c r="G101" s="98">
        <f>G89+G100</f>
        <v>1388</v>
      </c>
      <c r="H101" s="231"/>
    </row>
    <row r="102" spans="1:28">
      <c r="A102" s="42"/>
      <c r="B102" s="98"/>
      <c r="C102" s="156"/>
      <c r="D102" s="98"/>
      <c r="E102" s="98"/>
      <c r="F102" s="98"/>
      <c r="G102" s="98"/>
      <c r="H102" s="231"/>
      <c r="Z102" s="99"/>
      <c r="AA102" s="99"/>
      <c r="AB102" s="99"/>
    </row>
    <row r="103" spans="1:28">
      <c r="A103" s="42"/>
      <c r="B103" s="98"/>
      <c r="C103" s="156"/>
      <c r="D103" s="98"/>
      <c r="E103" s="98"/>
      <c r="F103" s="98"/>
      <c r="G103" s="98"/>
    </row>
    <row r="104" spans="1:28">
      <c r="A104" s="42"/>
      <c r="B104" s="98" t="s">
        <v>633</v>
      </c>
      <c r="C104" s="43"/>
      <c r="D104" s="42"/>
      <c r="E104" s="42"/>
      <c r="F104" s="42"/>
      <c r="G104" s="42"/>
    </row>
    <row r="105" spans="1:28" s="46" customFormat="1">
      <c r="A105" s="42"/>
      <c r="B105" s="98" t="s">
        <v>664</v>
      </c>
      <c r="C105" s="43"/>
      <c r="D105" s="221"/>
      <c r="E105" s="221"/>
      <c r="F105" s="221"/>
      <c r="G105" s="221"/>
    </row>
    <row r="106" spans="1:28" s="49" customFormat="1">
      <c r="A106" s="44" t="s">
        <v>152</v>
      </c>
      <c r="B106" s="44" t="s">
        <v>179</v>
      </c>
      <c r="C106" s="101">
        <v>300</v>
      </c>
      <c r="D106" s="44">
        <v>9.5</v>
      </c>
      <c r="E106" s="44">
        <v>3.87</v>
      </c>
      <c r="F106" s="44">
        <v>44.1</v>
      </c>
      <c r="G106" s="45">
        <v>238</v>
      </c>
    </row>
    <row r="107" spans="1:28" s="99" customFormat="1">
      <c r="A107" s="44"/>
      <c r="B107" s="196" t="s">
        <v>698</v>
      </c>
      <c r="C107" s="227">
        <v>5</v>
      </c>
      <c r="D107" s="44">
        <v>0.05</v>
      </c>
      <c r="E107" s="44">
        <v>3.6</v>
      </c>
      <c r="F107" s="44">
        <v>7.0000000000000007E-2</v>
      </c>
      <c r="G107" s="45">
        <v>33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</row>
    <row r="108" spans="1:28" s="99" customFormat="1">
      <c r="A108" s="44" t="s">
        <v>57</v>
      </c>
      <c r="B108" s="44" t="s">
        <v>58</v>
      </c>
      <c r="C108" s="101">
        <v>200</v>
      </c>
      <c r="D108" s="44">
        <v>4.08</v>
      </c>
      <c r="E108" s="44">
        <v>3.54</v>
      </c>
      <c r="F108" s="44">
        <v>17.579999999999998</v>
      </c>
      <c r="G108" s="45">
        <v>119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</row>
    <row r="109" spans="1:28" s="99" customFormat="1">
      <c r="A109" s="42" t="s">
        <v>64</v>
      </c>
      <c r="B109" s="42" t="s">
        <v>70</v>
      </c>
      <c r="C109" s="43">
        <v>20</v>
      </c>
      <c r="D109" s="42">
        <v>1.5</v>
      </c>
      <c r="E109" s="42">
        <v>0.59</v>
      </c>
      <c r="F109" s="42">
        <v>10.27</v>
      </c>
      <c r="G109" s="158">
        <v>53</v>
      </c>
    </row>
    <row r="110" spans="1:28">
      <c r="A110" s="196" t="s">
        <v>64</v>
      </c>
      <c r="B110" s="196" t="s">
        <v>543</v>
      </c>
      <c r="C110" s="43">
        <v>60</v>
      </c>
      <c r="D110" s="44">
        <v>3.66</v>
      </c>
      <c r="E110" s="44">
        <v>3.84</v>
      </c>
      <c r="F110" s="44">
        <v>44.82</v>
      </c>
      <c r="G110" s="98">
        <v>220</v>
      </c>
    </row>
    <row r="111" spans="1:28">
      <c r="A111" s="44"/>
      <c r="B111" s="45" t="s">
        <v>694</v>
      </c>
      <c r="C111" s="160">
        <f>SUM(C106:C110)</f>
        <v>585</v>
      </c>
      <c r="D111" s="45">
        <f>SUM(D106:D110)</f>
        <v>18.79</v>
      </c>
      <c r="E111" s="45">
        <f>SUM(E106:E110)</f>
        <v>15.440000000000001</v>
      </c>
      <c r="F111" s="45">
        <f>SUM(F106:F110)</f>
        <v>116.84</v>
      </c>
      <c r="G111" s="45">
        <f>SUM(G106:G110)</f>
        <v>663</v>
      </c>
      <c r="H111" s="231"/>
      <c r="Z111" s="99"/>
      <c r="AA111" s="99"/>
      <c r="AB111" s="99"/>
    </row>
    <row r="112" spans="1:28">
      <c r="A112" s="44"/>
      <c r="B112" s="45" t="s">
        <v>665</v>
      </c>
      <c r="C112" s="101"/>
      <c r="D112" s="44"/>
      <c r="E112" s="44"/>
      <c r="F112" s="44"/>
      <c r="G112" s="44"/>
    </row>
    <row r="113" spans="1:28">
      <c r="A113" s="44" t="s">
        <v>705</v>
      </c>
      <c r="B113" s="45"/>
      <c r="C113" s="101" t="s">
        <v>468</v>
      </c>
      <c r="D113" s="42">
        <v>0.23</v>
      </c>
      <c r="E113" s="42">
        <v>0.05</v>
      </c>
      <c r="F113" s="42">
        <v>0.95</v>
      </c>
      <c r="G113" s="98" t="s">
        <v>469</v>
      </c>
      <c r="Z113" s="236"/>
      <c r="AA113" s="236"/>
      <c r="AB113" s="236"/>
    </row>
    <row r="114" spans="1:28" ht="13.5" customHeight="1">
      <c r="A114" s="42" t="s">
        <v>93</v>
      </c>
      <c r="B114" s="42" t="s">
        <v>94</v>
      </c>
      <c r="C114" s="43">
        <v>300</v>
      </c>
      <c r="D114" s="42">
        <v>3.28</v>
      </c>
      <c r="E114" s="42">
        <v>3.4</v>
      </c>
      <c r="F114" s="42">
        <v>24.54</v>
      </c>
      <c r="G114" s="210">
        <v>142</v>
      </c>
      <c r="H114" s="237"/>
      <c r="I114" s="46"/>
      <c r="J114" s="46"/>
      <c r="K114" s="238"/>
      <c r="L114" s="46"/>
      <c r="M114" s="46"/>
      <c r="N114" s="46"/>
      <c r="O114" s="46"/>
      <c r="P114" s="238"/>
      <c r="Q114" s="238"/>
      <c r="R114" s="238"/>
      <c r="S114" s="46"/>
      <c r="T114" s="46"/>
      <c r="U114" s="46"/>
      <c r="V114" s="46"/>
      <c r="W114" s="46"/>
      <c r="X114" s="46"/>
      <c r="Y114" s="46"/>
      <c r="Z114" s="236"/>
      <c r="AA114" s="236"/>
      <c r="AB114" s="236"/>
    </row>
    <row r="115" spans="1:28" ht="15.75" customHeight="1">
      <c r="A115" s="42" t="s">
        <v>246</v>
      </c>
      <c r="B115" s="42" t="s">
        <v>660</v>
      </c>
      <c r="C115" s="43">
        <v>80</v>
      </c>
      <c r="D115" s="42">
        <v>12.1</v>
      </c>
      <c r="E115" s="42">
        <v>10.9</v>
      </c>
      <c r="F115" s="42">
        <v>10.8</v>
      </c>
      <c r="G115" s="98">
        <v>190</v>
      </c>
      <c r="H115" s="49"/>
      <c r="I115" s="49"/>
      <c r="J115" s="49"/>
      <c r="K115" s="125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208"/>
      <c r="AA115" s="208"/>
      <c r="AB115" s="208"/>
    </row>
    <row r="116" spans="1:28" ht="15.75" customHeight="1">
      <c r="A116" s="42" t="s">
        <v>501</v>
      </c>
      <c r="B116" s="42" t="s">
        <v>616</v>
      </c>
      <c r="C116" s="43">
        <v>30</v>
      </c>
      <c r="D116" s="42">
        <v>0.3</v>
      </c>
      <c r="E116" s="42">
        <v>1.51</v>
      </c>
      <c r="F116" s="42">
        <v>1.84</v>
      </c>
      <c r="G116" s="210">
        <v>22</v>
      </c>
      <c r="H116" s="168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660"/>
      <c r="AA116" s="660"/>
      <c r="AB116" s="660"/>
    </row>
    <row r="117" spans="1:28">
      <c r="A117" s="42" t="s">
        <v>136</v>
      </c>
      <c r="B117" s="42" t="s">
        <v>137</v>
      </c>
      <c r="C117" s="43">
        <v>180</v>
      </c>
      <c r="D117" s="42">
        <v>6.12</v>
      </c>
      <c r="E117" s="42">
        <v>10.98</v>
      </c>
      <c r="F117" s="42">
        <v>41.04</v>
      </c>
      <c r="G117" s="98">
        <v>294</v>
      </c>
      <c r="H117" s="107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</row>
    <row r="118" spans="1:28">
      <c r="A118" s="42" t="s">
        <v>18</v>
      </c>
      <c r="B118" s="42" t="s">
        <v>44</v>
      </c>
      <c r="C118" s="43">
        <v>200</v>
      </c>
      <c r="D118" s="42">
        <v>0.2</v>
      </c>
      <c r="E118" s="42">
        <v>0.02</v>
      </c>
      <c r="F118" s="42">
        <v>28.1</v>
      </c>
      <c r="G118" s="98">
        <v>106</v>
      </c>
      <c r="H118" s="11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219"/>
      <c r="AA118" s="219"/>
      <c r="AB118" s="219"/>
    </row>
    <row r="119" spans="1:28">
      <c r="A119" s="42" t="s">
        <v>64</v>
      </c>
      <c r="B119" s="42" t="s">
        <v>67</v>
      </c>
      <c r="C119" s="43">
        <v>30</v>
      </c>
      <c r="D119" s="42">
        <v>1.98</v>
      </c>
      <c r="E119" s="42">
        <v>0.33</v>
      </c>
      <c r="F119" s="42">
        <v>12.3</v>
      </c>
      <c r="G119" s="98">
        <v>62</v>
      </c>
      <c r="Z119" s="219"/>
      <c r="AA119" s="219"/>
      <c r="AB119" s="219"/>
    </row>
    <row r="120" spans="1:28">
      <c r="A120" s="45"/>
      <c r="B120" s="45" t="s">
        <v>632</v>
      </c>
      <c r="C120" s="160">
        <v>870</v>
      </c>
      <c r="D120" s="45">
        <f>SUM(D113:D119)</f>
        <v>24.21</v>
      </c>
      <c r="E120" s="45">
        <f>SUM(E113:E119)</f>
        <v>27.189999999999998</v>
      </c>
      <c r="F120" s="45">
        <f>SUM(F113:F119)</f>
        <v>119.57000000000001</v>
      </c>
      <c r="G120" s="45">
        <v>823.9</v>
      </c>
      <c r="Z120" s="239"/>
      <c r="AA120" s="239"/>
      <c r="AB120" s="239"/>
    </row>
    <row r="121" spans="1:28" s="99" customFormat="1">
      <c r="A121" s="44"/>
      <c r="B121" s="45" t="s">
        <v>690</v>
      </c>
      <c r="C121" s="160">
        <f>C111+C120</f>
        <v>1455</v>
      </c>
      <c r="D121" s="160">
        <f>D111+D120</f>
        <v>43</v>
      </c>
      <c r="E121" s="160">
        <f>E111+E120</f>
        <v>42.629999999999995</v>
      </c>
      <c r="F121" s="160">
        <f>F111+F120</f>
        <v>236.41000000000003</v>
      </c>
      <c r="G121" s="45">
        <f>G111+G120</f>
        <v>1486.9</v>
      </c>
      <c r="H121" s="231"/>
      <c r="Z121" s="124"/>
      <c r="AA121" s="124"/>
      <c r="AB121" s="124"/>
    </row>
    <row r="122" spans="1:28">
      <c r="A122" s="44"/>
      <c r="B122" s="45"/>
      <c r="C122" s="160"/>
      <c r="D122" s="160"/>
      <c r="E122" s="160"/>
      <c r="F122" s="160"/>
      <c r="G122" s="45"/>
      <c r="Z122" s="99"/>
      <c r="AA122" s="99"/>
      <c r="AB122" s="99"/>
    </row>
    <row r="123" spans="1:28">
      <c r="A123" s="44"/>
      <c r="B123" s="45"/>
      <c r="C123" s="160"/>
      <c r="D123" s="160"/>
      <c r="E123" s="160"/>
      <c r="F123" s="160"/>
      <c r="G123" s="45"/>
      <c r="Z123" s="99"/>
      <c r="AA123" s="99"/>
      <c r="AB123" s="99"/>
    </row>
    <row r="124" spans="1:28">
      <c r="A124" s="42"/>
      <c r="B124" s="98" t="s">
        <v>706</v>
      </c>
      <c r="C124" s="43"/>
      <c r="D124" s="42"/>
      <c r="E124" s="42"/>
      <c r="F124" s="42"/>
      <c r="G124" s="98"/>
      <c r="Z124" s="99"/>
      <c r="AA124" s="99"/>
      <c r="AB124" s="99"/>
    </row>
    <row r="125" spans="1:28">
      <c r="A125" s="42"/>
      <c r="B125" s="98" t="s">
        <v>615</v>
      </c>
      <c r="C125" s="43"/>
      <c r="D125" s="42"/>
      <c r="E125" s="42"/>
      <c r="F125" s="42"/>
      <c r="G125" s="98"/>
    </row>
    <row r="126" spans="1:28" s="37" customFormat="1">
      <c r="A126" s="42"/>
      <c r="B126" s="98" t="s">
        <v>664</v>
      </c>
      <c r="C126" s="43"/>
      <c r="D126" s="221"/>
      <c r="E126" s="221"/>
      <c r="F126" s="221"/>
      <c r="G126" s="662"/>
      <c r="H126" s="672"/>
      <c r="AA126"/>
      <c r="AB126"/>
    </row>
    <row r="127" spans="1:28">
      <c r="A127" s="44" t="s">
        <v>152</v>
      </c>
      <c r="B127" s="44" t="s">
        <v>179</v>
      </c>
      <c r="C127" s="101">
        <v>300</v>
      </c>
      <c r="D127" s="44">
        <v>9.5</v>
      </c>
      <c r="E127" s="44">
        <v>3.87</v>
      </c>
      <c r="F127" s="44">
        <v>44.1</v>
      </c>
      <c r="G127" s="663">
        <v>238</v>
      </c>
      <c r="H127" s="673"/>
    </row>
    <row r="128" spans="1:28">
      <c r="A128" s="44"/>
      <c r="B128" s="196" t="s">
        <v>698</v>
      </c>
      <c r="C128" s="227">
        <v>5</v>
      </c>
      <c r="D128" s="44">
        <v>0.05</v>
      </c>
      <c r="E128" s="44">
        <v>3.6</v>
      </c>
      <c r="F128" s="44">
        <v>7.0000000000000007E-2</v>
      </c>
      <c r="G128" s="663">
        <v>33</v>
      </c>
      <c r="H128" s="234"/>
    </row>
    <row r="129" spans="1:28">
      <c r="A129" s="44" t="s">
        <v>57</v>
      </c>
      <c r="B129" s="44" t="s">
        <v>58</v>
      </c>
      <c r="C129" s="101">
        <v>200</v>
      </c>
      <c r="D129" s="44">
        <v>4.08</v>
      </c>
      <c r="E129" s="44">
        <v>3.54</v>
      </c>
      <c r="F129" s="44">
        <v>17.579999999999998</v>
      </c>
      <c r="G129" s="663">
        <v>119</v>
      </c>
      <c r="H129" s="243"/>
    </row>
    <row r="130" spans="1:28">
      <c r="A130" s="42" t="s">
        <v>64</v>
      </c>
      <c r="B130" s="42" t="s">
        <v>70</v>
      </c>
      <c r="C130" s="43">
        <v>40</v>
      </c>
      <c r="D130" s="42">
        <v>3</v>
      </c>
      <c r="E130" s="42">
        <v>1.18</v>
      </c>
      <c r="F130" s="42">
        <v>20.54</v>
      </c>
      <c r="G130" s="664">
        <v>106</v>
      </c>
      <c r="H130" s="168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</row>
    <row r="131" spans="1:28" ht="15.75">
      <c r="A131" s="42"/>
      <c r="B131" s="42" t="s">
        <v>586</v>
      </c>
      <c r="C131" s="43">
        <v>30</v>
      </c>
      <c r="D131" s="42">
        <v>0.12</v>
      </c>
      <c r="E131" s="42">
        <v>0</v>
      </c>
      <c r="F131" s="42">
        <v>19.5</v>
      </c>
      <c r="G131" s="210">
        <v>57</v>
      </c>
      <c r="H131" s="245"/>
    </row>
    <row r="132" spans="1:28">
      <c r="A132" s="42"/>
      <c r="B132" s="98" t="s">
        <v>694</v>
      </c>
      <c r="C132" s="156">
        <f>SUM(C127:C131)</f>
        <v>575</v>
      </c>
      <c r="D132" s="98">
        <f>SUM(D127:D131)</f>
        <v>16.750000000000004</v>
      </c>
      <c r="E132" s="98">
        <f>SUM(E127:E131)</f>
        <v>12.190000000000001</v>
      </c>
      <c r="F132" s="98">
        <f>SUM(F127:F131)</f>
        <v>101.78999999999999</v>
      </c>
      <c r="G132" s="210">
        <f>SUM(G127:G131)</f>
        <v>553</v>
      </c>
      <c r="H132" s="674"/>
    </row>
    <row r="133" spans="1:28">
      <c r="A133" s="98"/>
      <c r="B133" s="98" t="s">
        <v>689</v>
      </c>
      <c r="C133" s="156"/>
      <c r="D133" s="98"/>
      <c r="E133" s="98"/>
      <c r="F133" s="98"/>
      <c r="G133" s="210"/>
      <c r="H133" s="234"/>
    </row>
    <row r="134" spans="1:28">
      <c r="A134" s="42" t="s">
        <v>89</v>
      </c>
      <c r="B134" s="42" t="s">
        <v>90</v>
      </c>
      <c r="C134" s="43">
        <v>300</v>
      </c>
      <c r="D134" s="42">
        <v>9</v>
      </c>
      <c r="E134" s="42">
        <v>3.9</v>
      </c>
      <c r="F134" s="42">
        <v>20.7</v>
      </c>
      <c r="G134" s="210">
        <v>154</v>
      </c>
      <c r="H134" s="243"/>
    </row>
    <row r="135" spans="1:28">
      <c r="A135" s="44" t="s">
        <v>224</v>
      </c>
      <c r="B135" s="44" t="s">
        <v>261</v>
      </c>
      <c r="C135" s="101" t="s">
        <v>226</v>
      </c>
      <c r="D135" s="44">
        <v>17.7</v>
      </c>
      <c r="E135" s="44">
        <v>26.8</v>
      </c>
      <c r="F135" s="44">
        <v>55.1</v>
      </c>
      <c r="G135" s="663">
        <v>519</v>
      </c>
      <c r="H135" s="200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</row>
    <row r="136" spans="1:28">
      <c r="A136" s="42" t="s">
        <v>24</v>
      </c>
      <c r="B136" s="42" t="s">
        <v>25</v>
      </c>
      <c r="C136" s="43" t="s">
        <v>26</v>
      </c>
      <c r="D136" s="42">
        <v>0.26</v>
      </c>
      <c r="E136" s="42">
        <v>0.05</v>
      </c>
      <c r="F136" s="42">
        <v>15.22</v>
      </c>
      <c r="G136" s="210">
        <v>59</v>
      </c>
      <c r="H136" s="243"/>
      <c r="Z136" s="99"/>
      <c r="AA136" s="99"/>
      <c r="AB136" s="99"/>
    </row>
    <row r="137" spans="1:28">
      <c r="A137" s="42" t="s">
        <v>560</v>
      </c>
      <c r="B137" s="42" t="s">
        <v>618</v>
      </c>
      <c r="C137" s="43">
        <v>38</v>
      </c>
      <c r="D137" s="192">
        <v>2.64</v>
      </c>
      <c r="E137" s="192">
        <v>0.46</v>
      </c>
      <c r="F137" s="192">
        <v>16.600000000000001</v>
      </c>
      <c r="G137" s="224">
        <v>82</v>
      </c>
      <c r="H137" s="243"/>
    </row>
    <row r="138" spans="1:28" ht="15.75" customHeight="1">
      <c r="A138" s="202" t="s">
        <v>560</v>
      </c>
      <c r="B138" s="203" t="s">
        <v>553</v>
      </c>
      <c r="C138" s="43">
        <v>20</v>
      </c>
      <c r="D138" s="42">
        <v>1.68</v>
      </c>
      <c r="E138" s="42">
        <v>1.72</v>
      </c>
      <c r="F138" s="42">
        <v>13.8</v>
      </c>
      <c r="G138" s="263">
        <v>77</v>
      </c>
      <c r="H138" s="675"/>
    </row>
    <row r="139" spans="1:28">
      <c r="A139" s="98"/>
      <c r="B139" s="98" t="s">
        <v>667</v>
      </c>
      <c r="C139" s="156">
        <v>780</v>
      </c>
      <c r="D139" s="98">
        <f>SUM(D134:D138)</f>
        <v>31.28</v>
      </c>
      <c r="E139" s="98">
        <f>SUM(E134:E138)</f>
        <v>32.93</v>
      </c>
      <c r="F139" s="98">
        <f>SUM(F134:F138)</f>
        <v>121.42</v>
      </c>
      <c r="G139" s="210">
        <f>SUM(G134:G138)</f>
        <v>891</v>
      </c>
      <c r="H139" s="173"/>
    </row>
    <row r="140" spans="1:28">
      <c r="A140" s="98"/>
      <c r="B140" s="98" t="s">
        <v>690</v>
      </c>
      <c r="C140" s="156">
        <f t="shared" ref="C140:G140" si="0">C132+C139</f>
        <v>1355</v>
      </c>
      <c r="D140" s="156">
        <f t="shared" si="0"/>
        <v>48.03</v>
      </c>
      <c r="E140" s="156">
        <f t="shared" si="0"/>
        <v>45.120000000000005</v>
      </c>
      <c r="F140" s="156">
        <f t="shared" si="0"/>
        <v>223.20999999999998</v>
      </c>
      <c r="G140" s="224">
        <f t="shared" si="0"/>
        <v>1444</v>
      </c>
      <c r="H140" s="676"/>
    </row>
    <row r="141" spans="1:28">
      <c r="A141" s="98"/>
      <c r="B141" s="98"/>
      <c r="C141" s="156"/>
      <c r="D141" s="156"/>
      <c r="E141" s="156"/>
      <c r="F141" s="156"/>
      <c r="G141" s="224"/>
      <c r="H141" s="234"/>
      <c r="Z141" s="37"/>
      <c r="AA141" s="37"/>
      <c r="AB141" s="37"/>
    </row>
    <row r="142" spans="1:28" s="99" customFormat="1">
      <c r="A142" s="42"/>
      <c r="B142" s="98" t="s">
        <v>621</v>
      </c>
      <c r="C142" s="43"/>
      <c r="D142" s="42"/>
      <c r="E142" s="42"/>
      <c r="F142" s="42"/>
      <c r="G142" s="664"/>
      <c r="H142" s="168"/>
    </row>
    <row r="143" spans="1:28" s="99" customFormat="1">
      <c r="A143" s="42"/>
      <c r="B143" s="98" t="s">
        <v>664</v>
      </c>
      <c r="C143" s="43"/>
      <c r="D143" s="221"/>
      <c r="E143" s="221"/>
      <c r="F143" s="221"/>
      <c r="G143" s="662"/>
      <c r="H143" s="168"/>
    </row>
    <row r="144" spans="1:28" s="99" customFormat="1" ht="30" customHeight="1">
      <c r="A144" s="202" t="s">
        <v>152</v>
      </c>
      <c r="B144" s="97" t="s">
        <v>707</v>
      </c>
      <c r="C144" s="227" t="s">
        <v>692</v>
      </c>
      <c r="D144" s="241">
        <v>9.25</v>
      </c>
      <c r="E144" s="241">
        <v>8.3000000000000007</v>
      </c>
      <c r="F144" s="241">
        <v>43.57</v>
      </c>
      <c r="G144" s="665">
        <v>275</v>
      </c>
      <c r="H144" s="23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</row>
    <row r="145" spans="1:28" s="99" customFormat="1">
      <c r="A145" s="42" t="s">
        <v>18</v>
      </c>
      <c r="B145" s="42" t="s">
        <v>19</v>
      </c>
      <c r="C145" s="43" t="s">
        <v>20</v>
      </c>
      <c r="D145" s="42">
        <v>0.24</v>
      </c>
      <c r="E145" s="42">
        <v>0.05</v>
      </c>
      <c r="F145" s="42">
        <v>16</v>
      </c>
      <c r="G145" s="210">
        <v>62</v>
      </c>
      <c r="H145" s="234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</row>
    <row r="146" spans="1:28" s="99" customFormat="1" ht="17.25" customHeight="1">
      <c r="A146" s="202" t="s">
        <v>18</v>
      </c>
      <c r="B146" s="203" t="s">
        <v>543</v>
      </c>
      <c r="C146" s="43">
        <v>60</v>
      </c>
      <c r="D146" s="44">
        <v>3.66</v>
      </c>
      <c r="E146" s="44">
        <v>3.84</v>
      </c>
      <c r="F146" s="44">
        <v>44.82</v>
      </c>
      <c r="G146" s="210">
        <v>220</v>
      </c>
      <c r="H146" s="234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</row>
    <row r="147" spans="1:28" s="137" customFormat="1">
      <c r="A147" s="42" t="s">
        <v>64</v>
      </c>
      <c r="B147" s="42" t="s">
        <v>70</v>
      </c>
      <c r="C147" s="43">
        <v>40</v>
      </c>
      <c r="D147" s="42">
        <v>3</v>
      </c>
      <c r="E147" s="42">
        <v>1.18</v>
      </c>
      <c r="F147" s="42">
        <v>20.54</v>
      </c>
      <c r="G147" s="210">
        <v>106</v>
      </c>
      <c r="H147" s="234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</row>
    <row r="148" spans="1:28">
      <c r="A148" s="156"/>
      <c r="B148" s="98" t="s">
        <v>694</v>
      </c>
      <c r="C148" s="156">
        <v>615</v>
      </c>
      <c r="D148" s="212">
        <f>SUM(D144:D147)</f>
        <v>16.149999999999999</v>
      </c>
      <c r="E148" s="212">
        <f>SUM(E144:E147)</f>
        <v>13.370000000000001</v>
      </c>
      <c r="F148" s="212">
        <f>SUM(F144:F147)</f>
        <v>124.93</v>
      </c>
      <c r="G148" s="666">
        <f>SUM(G144:G147)</f>
        <v>663</v>
      </c>
      <c r="H148" s="676"/>
    </row>
    <row r="149" spans="1:28">
      <c r="A149" s="42"/>
      <c r="B149" s="98" t="s">
        <v>689</v>
      </c>
      <c r="C149" s="43"/>
      <c r="D149" s="42"/>
      <c r="E149" s="42"/>
      <c r="F149" s="42"/>
      <c r="G149" s="664"/>
      <c r="H149" s="234"/>
    </row>
    <row r="150" spans="1:28">
      <c r="A150" s="42" t="s">
        <v>95</v>
      </c>
      <c r="B150" s="42" t="s">
        <v>96</v>
      </c>
      <c r="C150" s="43">
        <v>300</v>
      </c>
      <c r="D150" s="42">
        <v>2.2000000000000002</v>
      </c>
      <c r="E150" s="42">
        <v>5.88</v>
      </c>
      <c r="F150" s="42">
        <v>14.1</v>
      </c>
      <c r="G150" s="210">
        <v>119</v>
      </c>
      <c r="H150" s="677"/>
    </row>
    <row r="151" spans="1:28">
      <c r="A151" s="42" t="s">
        <v>246</v>
      </c>
      <c r="B151" s="42" t="s">
        <v>248</v>
      </c>
      <c r="C151" s="43">
        <v>80</v>
      </c>
      <c r="D151" s="42">
        <v>12.1</v>
      </c>
      <c r="E151" s="42">
        <v>10.9</v>
      </c>
      <c r="F151" s="42">
        <v>10.8</v>
      </c>
      <c r="G151" s="210">
        <v>190</v>
      </c>
      <c r="H151" s="11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</row>
    <row r="152" spans="1:28">
      <c r="A152" s="42" t="s">
        <v>501</v>
      </c>
      <c r="B152" s="42" t="s">
        <v>616</v>
      </c>
      <c r="C152" s="43">
        <v>30</v>
      </c>
      <c r="D152" s="42">
        <v>0.3</v>
      </c>
      <c r="E152" s="42">
        <v>1.51</v>
      </c>
      <c r="F152" s="42">
        <v>1.84</v>
      </c>
      <c r="G152" s="210">
        <v>22</v>
      </c>
      <c r="H152" s="11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</row>
    <row r="153" spans="1:28">
      <c r="A153" s="42" t="s">
        <v>126</v>
      </c>
      <c r="B153" s="42" t="s">
        <v>638</v>
      </c>
      <c r="C153" s="43">
        <v>180</v>
      </c>
      <c r="D153" s="42">
        <v>4.92</v>
      </c>
      <c r="E153" s="42">
        <v>12.96</v>
      </c>
      <c r="F153" s="42">
        <v>47.81</v>
      </c>
      <c r="G153" s="210">
        <v>278</v>
      </c>
      <c r="H153" s="11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</row>
    <row r="154" spans="1:28">
      <c r="A154" s="214" t="s">
        <v>671</v>
      </c>
      <c r="B154" s="99"/>
      <c r="C154" s="99"/>
      <c r="D154" s="42">
        <v>0.6</v>
      </c>
      <c r="E154" s="42">
        <v>0.1</v>
      </c>
      <c r="F154" s="42">
        <v>1.46</v>
      </c>
      <c r="G154" s="210">
        <v>12</v>
      </c>
      <c r="H154" s="11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</row>
    <row r="155" spans="1:28">
      <c r="A155" s="99"/>
      <c r="B155" s="99"/>
      <c r="C155" s="99"/>
      <c r="D155" s="42">
        <v>1.04</v>
      </c>
      <c r="E155" s="42">
        <v>0.06</v>
      </c>
      <c r="F155" s="42">
        <v>30.16</v>
      </c>
      <c r="G155" s="210">
        <v>118</v>
      </c>
      <c r="H155" s="11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</row>
    <row r="156" spans="1:28">
      <c r="A156" s="137"/>
      <c r="B156" s="137"/>
      <c r="C156" s="137"/>
      <c r="D156" s="42">
        <v>2.97</v>
      </c>
      <c r="E156" s="42">
        <v>0.5</v>
      </c>
      <c r="F156" s="42">
        <v>18.5</v>
      </c>
      <c r="G156" s="210">
        <v>94</v>
      </c>
      <c r="H156" s="35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</row>
    <row r="157" spans="1:28">
      <c r="B157">
        <v>75</v>
      </c>
      <c r="C157">
        <v>34.11</v>
      </c>
      <c r="D157" s="98">
        <f>SUM(D150:D156)</f>
        <v>24.130000000000003</v>
      </c>
      <c r="E157" s="98">
        <f>SUM(E150:E156)</f>
        <v>31.910000000000004</v>
      </c>
      <c r="F157" s="98">
        <f>SUM(F150:F156)</f>
        <v>124.66999999999999</v>
      </c>
      <c r="G157" s="210">
        <f>SUM(G150:G156)</f>
        <v>833</v>
      </c>
      <c r="H157" s="234"/>
      <c r="Z157" s="99"/>
      <c r="AA157" s="99"/>
      <c r="AB157" s="99"/>
    </row>
    <row r="158" spans="1:28">
      <c r="D158" s="156">
        <f>D157+D148</f>
        <v>40.28</v>
      </c>
      <c r="E158" s="156">
        <f>E157+E148</f>
        <v>45.28</v>
      </c>
      <c r="F158" s="156">
        <f>F157+F148</f>
        <v>249.6</v>
      </c>
      <c r="G158" s="210">
        <f>G157+G148</f>
        <v>1496</v>
      </c>
      <c r="H158" s="676"/>
      <c r="Z158" s="99"/>
      <c r="AA158" s="99"/>
      <c r="AB158" s="99"/>
    </row>
    <row r="159" spans="1:28">
      <c r="B159">
        <v>29</v>
      </c>
      <c r="C159">
        <v>8.6999999999999993</v>
      </c>
      <c r="D159" s="156"/>
      <c r="E159" s="156"/>
      <c r="F159" s="156"/>
      <c r="G159" s="210"/>
      <c r="H159" s="234"/>
      <c r="Z159" s="99"/>
      <c r="AA159" s="99"/>
      <c r="AB159" s="99"/>
    </row>
    <row r="160" spans="1:28">
      <c r="D160" s="42"/>
      <c r="E160" s="42"/>
      <c r="F160" s="42"/>
      <c r="G160" s="210"/>
      <c r="H160" s="234"/>
      <c r="Z160" s="99"/>
      <c r="AA160" s="99"/>
      <c r="AB160" s="99"/>
    </row>
    <row r="161" spans="1:28">
      <c r="A161" s="177" t="s">
        <v>561</v>
      </c>
      <c r="B161" s="177" t="s">
        <v>673</v>
      </c>
      <c r="C161" s="177">
        <v>2.09</v>
      </c>
      <c r="D161" s="42"/>
      <c r="E161" s="42"/>
      <c r="F161" s="42"/>
      <c r="G161" s="210"/>
      <c r="H161" s="234"/>
      <c r="Z161" s="99"/>
      <c r="AA161" s="99"/>
      <c r="AB161" s="99"/>
    </row>
    <row r="162" spans="1:28" s="99" customFormat="1">
      <c r="B162"/>
      <c r="D162" s="202">
        <v>8</v>
      </c>
      <c r="E162" s="202">
        <v>7.8</v>
      </c>
      <c r="F162" s="202">
        <v>40.07</v>
      </c>
      <c r="G162" s="667">
        <v>253</v>
      </c>
      <c r="H162" s="678"/>
      <c r="Z162" s="137"/>
      <c r="AA162" s="137"/>
      <c r="AB162" s="137"/>
    </row>
    <row r="163" spans="1:28" s="99" customFormat="1" ht="15.75">
      <c r="B163"/>
      <c r="D163" s="42">
        <v>1.52</v>
      </c>
      <c r="E163" s="42">
        <v>1.35</v>
      </c>
      <c r="F163" s="42">
        <v>15.9</v>
      </c>
      <c r="G163" s="210">
        <v>81</v>
      </c>
      <c r="H163" s="245"/>
    </row>
    <row r="164" spans="1:28" ht="15.75">
      <c r="D164" s="42">
        <v>2.25</v>
      </c>
      <c r="E164" s="42">
        <v>0.89</v>
      </c>
      <c r="F164" s="42">
        <v>15.4</v>
      </c>
      <c r="G164" s="210">
        <v>80</v>
      </c>
      <c r="H164" s="245"/>
    </row>
    <row r="165" spans="1:28">
      <c r="D165" s="44">
        <v>5.0999999999999996</v>
      </c>
      <c r="E165" s="44">
        <v>4.5999999999999996</v>
      </c>
      <c r="F165" s="44">
        <v>0.3</v>
      </c>
      <c r="G165" s="663">
        <v>79</v>
      </c>
      <c r="H165" s="167"/>
    </row>
    <row r="166" spans="1:28">
      <c r="B166">
        <v>75</v>
      </c>
      <c r="C166">
        <v>34.11</v>
      </c>
      <c r="D166" s="42">
        <v>1.5</v>
      </c>
      <c r="E166" s="42">
        <v>3.2</v>
      </c>
      <c r="F166" s="42">
        <v>14</v>
      </c>
      <c r="G166" s="263">
        <v>92</v>
      </c>
      <c r="H166" s="243"/>
      <c r="I166" s="49"/>
    </row>
    <row r="167" spans="1:28" s="99" customFormat="1">
      <c r="B167"/>
      <c r="D167" s="98">
        <f>SUM(D162:D166)</f>
        <v>18.369999999999997</v>
      </c>
      <c r="E167" s="98">
        <f>SUM(E162:E166)</f>
        <v>17.84</v>
      </c>
      <c r="F167" s="98">
        <f>SUM(F162:F166)</f>
        <v>85.67</v>
      </c>
      <c r="G167" s="210">
        <f>SUM(G162:G166)</f>
        <v>585</v>
      </c>
      <c r="H167" s="676"/>
    </row>
    <row r="168" spans="1:28">
      <c r="B168">
        <v>29</v>
      </c>
      <c r="C168">
        <v>8.6999999999999993</v>
      </c>
      <c r="D168" s="42"/>
      <c r="E168" s="42"/>
      <c r="F168" s="42"/>
      <c r="G168" s="210"/>
      <c r="H168" s="234"/>
    </row>
    <row r="169" spans="1:28">
      <c r="D169" s="42">
        <v>3.24</v>
      </c>
      <c r="E169" s="42">
        <v>3.34</v>
      </c>
      <c r="F169" s="42">
        <v>17.5</v>
      </c>
      <c r="G169" s="210">
        <v>109</v>
      </c>
      <c r="H169" s="243"/>
    </row>
    <row r="170" spans="1:28" ht="15.75">
      <c r="A170" s="177" t="s">
        <v>561</v>
      </c>
      <c r="B170" s="177" t="s">
        <v>673</v>
      </c>
      <c r="C170" s="177">
        <v>2.09</v>
      </c>
      <c r="D170" s="42">
        <v>10.3</v>
      </c>
      <c r="E170" s="42">
        <v>12.95</v>
      </c>
      <c r="F170" s="42">
        <v>6.49</v>
      </c>
      <c r="G170" s="210">
        <v>182</v>
      </c>
      <c r="H170" s="245"/>
    </row>
    <row r="171" spans="1:28">
      <c r="A171" s="99"/>
      <c r="B171" s="99"/>
      <c r="C171" s="99"/>
      <c r="D171" s="42">
        <v>0.3</v>
      </c>
      <c r="E171" s="42">
        <v>1.51</v>
      </c>
      <c r="F171" s="42">
        <v>1.84</v>
      </c>
      <c r="G171" s="210">
        <v>22</v>
      </c>
      <c r="H171" s="11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</row>
    <row r="172" spans="1:28" s="99" customFormat="1">
      <c r="A172" s="236"/>
      <c r="B172" s="236"/>
      <c r="C172" s="236"/>
      <c r="D172" s="42">
        <v>6.12</v>
      </c>
      <c r="E172" s="42">
        <v>10.98</v>
      </c>
      <c r="F172" s="42">
        <v>41.04</v>
      </c>
      <c r="G172" s="210">
        <v>294</v>
      </c>
      <c r="H172" s="119"/>
    </row>
    <row r="173" spans="1:28" s="99" customFormat="1" ht="15.75">
      <c r="A173" s="236" t="s">
        <v>674</v>
      </c>
      <c r="B173" s="236">
        <v>125</v>
      </c>
      <c r="C173" s="236">
        <v>20.6</v>
      </c>
      <c r="D173" s="42">
        <v>0.4</v>
      </c>
      <c r="E173" s="42">
        <v>0</v>
      </c>
      <c r="F173" s="42">
        <v>23.6</v>
      </c>
      <c r="G173" s="210">
        <v>94</v>
      </c>
      <c r="H173" s="245"/>
    </row>
    <row r="174" spans="1:28" s="99" customFormat="1" ht="15.75">
      <c r="A174" s="208" t="s">
        <v>675</v>
      </c>
      <c r="B174" s="208" t="s">
        <v>590</v>
      </c>
      <c r="C174" s="208">
        <v>41.5</v>
      </c>
      <c r="D174" s="42">
        <v>2.1800000000000002</v>
      </c>
      <c r="E174" s="42">
        <v>0.36</v>
      </c>
      <c r="F174" s="42">
        <v>13.53</v>
      </c>
      <c r="G174" s="210">
        <v>68</v>
      </c>
      <c r="H174" s="245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</row>
    <row r="175" spans="1:28">
      <c r="A175" s="211" t="s">
        <v>676</v>
      </c>
      <c r="B175" s="211"/>
      <c r="C175" s="211" t="e">
        <f ca="1">SUM(C166:C175)</f>
        <v>#VALUE!</v>
      </c>
      <c r="D175" s="44">
        <v>3.66</v>
      </c>
      <c r="E175" s="44">
        <v>3.84</v>
      </c>
      <c r="F175" s="44">
        <v>44.82</v>
      </c>
      <c r="G175" s="210">
        <v>220</v>
      </c>
      <c r="H175" s="243"/>
      <c r="I175" s="37"/>
    </row>
    <row r="176" spans="1:28">
      <c r="A176" s="99"/>
      <c r="B176" s="99"/>
      <c r="C176" s="99"/>
      <c r="D176" s="42">
        <v>1.5</v>
      </c>
      <c r="E176" s="42">
        <v>0.59</v>
      </c>
      <c r="F176" s="42">
        <v>10.27</v>
      </c>
      <c r="G176" s="224">
        <v>53</v>
      </c>
      <c r="H176" s="168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</row>
    <row r="177" spans="1:28" ht="30.75" customHeight="1">
      <c r="D177" s="202">
        <v>3</v>
      </c>
      <c r="E177" s="202">
        <v>6.4</v>
      </c>
      <c r="F177" s="202">
        <v>28</v>
      </c>
      <c r="G177" s="668">
        <v>184</v>
      </c>
      <c r="H177" s="234"/>
    </row>
    <row r="178" spans="1:28">
      <c r="B178">
        <v>75</v>
      </c>
      <c r="C178">
        <v>34.11</v>
      </c>
      <c r="D178" s="98">
        <f>SUM(D176:D177)</f>
        <v>4.5</v>
      </c>
      <c r="E178" s="98">
        <f>SUM(E176:E177)</f>
        <v>6.99</v>
      </c>
      <c r="F178" s="98">
        <f>SUM(F176:F177)</f>
        <v>38.269999999999996</v>
      </c>
      <c r="G178" s="210">
        <f>SUM(G176:G177)</f>
        <v>237</v>
      </c>
      <c r="H178" s="676"/>
    </row>
    <row r="179" spans="1:28">
      <c r="D179" s="42"/>
      <c r="E179" s="42"/>
      <c r="F179" s="42"/>
      <c r="G179" s="210"/>
      <c r="H179" s="234"/>
    </row>
    <row r="180" spans="1:28">
      <c r="B180">
        <v>28</v>
      </c>
      <c r="C180">
        <v>8.51</v>
      </c>
      <c r="D180" s="42">
        <v>6.5</v>
      </c>
      <c r="E180" s="42">
        <v>8.5</v>
      </c>
      <c r="F180" s="42">
        <v>3.15</v>
      </c>
      <c r="G180" s="210">
        <v>114</v>
      </c>
      <c r="H180" s="234"/>
    </row>
    <row r="181" spans="1:28">
      <c r="A181" s="99"/>
      <c r="B181" s="99"/>
      <c r="C181" s="99"/>
      <c r="D181" s="42">
        <v>9.9</v>
      </c>
      <c r="E181" s="42">
        <v>24.6</v>
      </c>
      <c r="F181" s="42">
        <v>11.1</v>
      </c>
      <c r="G181" s="210">
        <v>302</v>
      </c>
      <c r="H181" s="11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</row>
    <row r="182" spans="1:28">
      <c r="A182" s="99"/>
      <c r="B182" s="99"/>
      <c r="C182" s="99">
        <v>5.28</v>
      </c>
      <c r="D182" s="42">
        <v>0.3</v>
      </c>
      <c r="E182" s="42">
        <v>1.51</v>
      </c>
      <c r="F182" s="42">
        <v>1.84</v>
      </c>
      <c r="G182" s="210">
        <v>22</v>
      </c>
      <c r="H182" s="11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</row>
    <row r="183" spans="1:28">
      <c r="A183" s="99"/>
      <c r="B183" s="99"/>
      <c r="C183" s="99"/>
      <c r="D183" s="42">
        <v>4.32</v>
      </c>
      <c r="E183" s="42">
        <v>7.2</v>
      </c>
      <c r="F183" s="42">
        <v>44.4</v>
      </c>
      <c r="G183" s="210">
        <v>265</v>
      </c>
      <c r="H183" s="11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</row>
    <row r="184" spans="1:28">
      <c r="D184" s="42">
        <v>0.2</v>
      </c>
      <c r="E184" s="42">
        <v>0.05</v>
      </c>
      <c r="F184" s="42">
        <v>15.01</v>
      </c>
      <c r="G184" s="210">
        <v>57</v>
      </c>
      <c r="H184" s="234"/>
    </row>
    <row r="185" spans="1:28">
      <c r="D185" s="42">
        <v>3.16</v>
      </c>
      <c r="E185" s="42">
        <v>0.53</v>
      </c>
      <c r="F185" s="42">
        <v>19.68</v>
      </c>
      <c r="G185" s="210">
        <v>99</v>
      </c>
      <c r="H185" s="234"/>
    </row>
    <row r="186" spans="1:28" ht="15.75" customHeight="1">
      <c r="D186" s="42">
        <v>0.34</v>
      </c>
      <c r="E186" s="42">
        <v>2.7</v>
      </c>
      <c r="F186" s="42">
        <v>5.6</v>
      </c>
      <c r="G186" s="210">
        <v>98</v>
      </c>
      <c r="H186" s="234"/>
    </row>
    <row r="187" spans="1:28">
      <c r="B187">
        <v>75</v>
      </c>
      <c r="C187">
        <v>34.11</v>
      </c>
      <c r="D187" s="98">
        <f>SUM(D180:D186)</f>
        <v>24.72</v>
      </c>
      <c r="E187" s="98">
        <f>SUM(E180:E186)</f>
        <v>45.09</v>
      </c>
      <c r="F187" s="98">
        <f>SUM(F180:F186)</f>
        <v>100.78</v>
      </c>
      <c r="G187" s="210">
        <f>SUM(G180:G186)</f>
        <v>957</v>
      </c>
      <c r="H187" s="234"/>
      <c r="Z187" s="99"/>
      <c r="AA187" s="99"/>
      <c r="AB187" s="99"/>
    </row>
    <row r="188" spans="1:28">
      <c r="A188" s="99"/>
      <c r="B188" s="99"/>
      <c r="C188" s="99"/>
      <c r="D188" s="158">
        <f>D187+D178</f>
        <v>29.22</v>
      </c>
      <c r="E188" s="158">
        <f>E187+E178</f>
        <v>52.080000000000005</v>
      </c>
      <c r="F188" s="158">
        <f>F187+F178</f>
        <v>139.05000000000001</v>
      </c>
      <c r="G188" s="224">
        <f>G187+G178</f>
        <v>1194</v>
      </c>
      <c r="H188" s="676"/>
      <c r="Z188" s="99"/>
      <c r="AA188" s="99"/>
      <c r="AB188" s="99"/>
    </row>
    <row r="189" spans="1:28">
      <c r="B189">
        <v>25</v>
      </c>
      <c r="C189">
        <v>7.41</v>
      </c>
      <c r="D189" s="158"/>
      <c r="E189" s="158"/>
      <c r="F189" s="158"/>
      <c r="G189" s="224"/>
      <c r="H189" s="676"/>
      <c r="Z189" s="99"/>
      <c r="AA189" s="99"/>
      <c r="AB189" s="99"/>
    </row>
    <row r="190" spans="1:28">
      <c r="D190" s="158"/>
      <c r="E190" s="158"/>
      <c r="F190" s="158"/>
      <c r="G190" s="224"/>
      <c r="H190" s="676"/>
    </row>
    <row r="191" spans="1:28">
      <c r="C191">
        <v>8.3800000000000008</v>
      </c>
      <c r="D191" s="158"/>
      <c r="E191" s="158"/>
      <c r="F191" s="158"/>
      <c r="G191" s="224"/>
      <c r="H191" s="676"/>
    </row>
    <row r="192" spans="1:28">
      <c r="D192" s="158"/>
      <c r="E192" s="158"/>
      <c r="F192" s="158"/>
      <c r="G192" s="224"/>
      <c r="H192" s="676"/>
    </row>
    <row r="193" spans="1:9">
      <c r="A193" s="37"/>
      <c r="B193" s="37"/>
      <c r="C193" s="37"/>
      <c r="D193" s="158"/>
      <c r="E193" s="158"/>
      <c r="F193" s="158"/>
      <c r="G193" s="224"/>
      <c r="H193" s="234"/>
    </row>
    <row r="194" spans="1:9">
      <c r="D194" s="158"/>
      <c r="E194" s="158"/>
      <c r="F194" s="158"/>
      <c r="G194" s="224"/>
      <c r="H194" s="234"/>
    </row>
    <row r="195" spans="1:9">
      <c r="D195" s="158"/>
      <c r="E195" s="158"/>
      <c r="F195" s="158"/>
      <c r="G195" s="669"/>
      <c r="H195" s="234"/>
    </row>
    <row r="196" spans="1:9">
      <c r="B196">
        <v>75</v>
      </c>
      <c r="C196">
        <v>34.11</v>
      </c>
      <c r="D196" s="42"/>
      <c r="E196" s="42"/>
      <c r="F196" s="42"/>
      <c r="G196" s="210"/>
      <c r="H196" s="234"/>
    </row>
    <row r="197" spans="1:9">
      <c r="D197" s="221"/>
      <c r="E197" s="221"/>
      <c r="F197" s="221"/>
      <c r="G197" s="662"/>
      <c r="H197" s="234"/>
    </row>
    <row r="198" spans="1:9" ht="15.75">
      <c r="B198">
        <v>32</v>
      </c>
      <c r="C198">
        <v>9.51</v>
      </c>
      <c r="D198" s="42">
        <v>8.1</v>
      </c>
      <c r="E198" s="42">
        <v>4.5</v>
      </c>
      <c r="F198" s="42">
        <v>44.8</v>
      </c>
      <c r="G198" s="210">
        <v>241</v>
      </c>
      <c r="H198" s="245"/>
    </row>
    <row r="199" spans="1:9">
      <c r="D199" s="42">
        <v>0.05</v>
      </c>
      <c r="E199" s="42">
        <v>3.6</v>
      </c>
      <c r="F199" s="42">
        <v>7.0000000000000007E-2</v>
      </c>
      <c r="G199" s="210">
        <v>33</v>
      </c>
      <c r="H199" s="234"/>
    </row>
    <row r="200" spans="1:9" s="144" customFormat="1" ht="15.75">
      <c r="B200"/>
      <c r="D200" s="42">
        <v>0.24</v>
      </c>
      <c r="E200" s="42">
        <v>0.05</v>
      </c>
      <c r="F200" s="42">
        <v>16</v>
      </c>
      <c r="G200" s="210">
        <v>62</v>
      </c>
      <c r="H200" s="245"/>
    </row>
    <row r="201" spans="1:9" ht="15.75">
      <c r="D201" s="42">
        <v>2.25</v>
      </c>
      <c r="E201" s="42">
        <v>0.89</v>
      </c>
      <c r="F201" s="42">
        <v>15.4</v>
      </c>
      <c r="G201" s="210">
        <v>80</v>
      </c>
      <c r="H201" s="245"/>
    </row>
    <row r="202" spans="1:9" ht="15.75">
      <c r="D202" s="42">
        <v>0.84</v>
      </c>
      <c r="E202" s="42">
        <v>0.11</v>
      </c>
      <c r="F202" s="42">
        <v>4.0999999999999996</v>
      </c>
      <c r="G202" s="210">
        <v>39</v>
      </c>
      <c r="H202" s="244"/>
    </row>
    <row r="203" spans="1:9" ht="15.75">
      <c r="D203" s="44">
        <v>5.0999999999999996</v>
      </c>
      <c r="E203" s="44">
        <v>4.5999999999999996</v>
      </c>
      <c r="F203" s="44">
        <v>0.3</v>
      </c>
      <c r="G203" s="663">
        <v>79</v>
      </c>
      <c r="H203" s="245"/>
    </row>
    <row r="204" spans="1:9">
      <c r="A204" s="42"/>
      <c r="B204" s="98" t="s">
        <v>694</v>
      </c>
      <c r="C204" s="156">
        <v>605</v>
      </c>
      <c r="D204" s="98">
        <f>SUM(D198:D203)</f>
        <v>16.579999999999998</v>
      </c>
      <c r="E204" s="98">
        <f>SUM(E198:E203)</f>
        <v>13.75</v>
      </c>
      <c r="F204" s="98">
        <f>SUM(F198:F203)</f>
        <v>80.669999999999987</v>
      </c>
      <c r="G204" s="670">
        <f>SUM(G198:G203)</f>
        <v>534</v>
      </c>
      <c r="H204" s="173"/>
    </row>
    <row r="205" spans="1:9">
      <c r="A205" s="42"/>
      <c r="B205" s="98" t="s">
        <v>689</v>
      </c>
      <c r="C205" s="43"/>
      <c r="D205" s="42"/>
      <c r="E205" s="42"/>
      <c r="F205" s="42"/>
      <c r="G205" s="210" t="s">
        <v>87</v>
      </c>
      <c r="H205" s="234"/>
    </row>
    <row r="206" spans="1:9" ht="18" customHeight="1">
      <c r="A206" s="42" t="s">
        <v>18</v>
      </c>
      <c r="B206" s="42" t="s">
        <v>108</v>
      </c>
      <c r="C206" s="43" t="s">
        <v>110</v>
      </c>
      <c r="D206" s="42">
        <v>6.7</v>
      </c>
      <c r="E206" s="42">
        <v>6.4</v>
      </c>
      <c r="F206" s="42">
        <v>8.4</v>
      </c>
      <c r="G206" s="210">
        <v>116</v>
      </c>
      <c r="H206" s="245"/>
    </row>
    <row r="207" spans="1:9" ht="30">
      <c r="A207" s="246" t="s">
        <v>315</v>
      </c>
      <c r="B207" s="174" t="s">
        <v>317</v>
      </c>
      <c r="C207" s="229" t="s">
        <v>207</v>
      </c>
      <c r="D207" s="178">
        <v>12.27</v>
      </c>
      <c r="E207" s="178">
        <v>26.46</v>
      </c>
      <c r="F207" s="178">
        <v>15.15</v>
      </c>
      <c r="G207" s="266">
        <v>321</v>
      </c>
      <c r="H207" s="245"/>
    </row>
    <row r="208" spans="1:9" ht="15.75">
      <c r="A208" s="247" t="s">
        <v>165</v>
      </c>
      <c r="B208" s="247" t="s">
        <v>166</v>
      </c>
      <c r="C208" s="248">
        <v>180</v>
      </c>
      <c r="D208" s="247">
        <v>5.48</v>
      </c>
      <c r="E208" s="247">
        <v>5.2</v>
      </c>
      <c r="F208" s="247">
        <v>42.9</v>
      </c>
      <c r="G208" s="671">
        <v>230</v>
      </c>
      <c r="H208" s="245"/>
      <c r="I208" s="1"/>
    </row>
    <row r="209" spans="1:28" ht="30">
      <c r="A209" s="42" t="s">
        <v>18</v>
      </c>
      <c r="B209" s="205" t="s">
        <v>645</v>
      </c>
      <c r="C209" s="43">
        <v>200</v>
      </c>
      <c r="D209" s="42">
        <v>0.16</v>
      </c>
      <c r="E209" s="42">
        <v>0</v>
      </c>
      <c r="F209" s="42">
        <v>28.4</v>
      </c>
      <c r="G209" s="210">
        <v>107</v>
      </c>
      <c r="H209" s="679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  <c r="AA209" s="144"/>
      <c r="AB209" s="144"/>
    </row>
    <row r="210" spans="1:28" ht="15.75">
      <c r="A210" s="42" t="s">
        <v>64</v>
      </c>
      <c r="B210" s="42" t="s">
        <v>67</v>
      </c>
      <c r="C210" s="43">
        <v>30</v>
      </c>
      <c r="D210" s="42">
        <v>1.98</v>
      </c>
      <c r="E210" s="42">
        <v>0.33</v>
      </c>
      <c r="F210" s="42">
        <v>12.3</v>
      </c>
      <c r="G210" s="210">
        <v>62</v>
      </c>
      <c r="H210" s="245"/>
    </row>
    <row r="211" spans="1:28" s="99" customFormat="1" ht="15.75">
      <c r="A211" s="42" t="s">
        <v>560</v>
      </c>
      <c r="B211" s="42" t="s">
        <v>553</v>
      </c>
      <c r="C211" s="43">
        <v>20</v>
      </c>
      <c r="D211" s="42">
        <v>1.68</v>
      </c>
      <c r="E211" s="42">
        <v>1.72</v>
      </c>
      <c r="F211" s="42">
        <v>13.8</v>
      </c>
      <c r="G211" s="263">
        <v>77</v>
      </c>
      <c r="H211" s="245"/>
    </row>
    <row r="212" spans="1:28">
      <c r="A212" s="156"/>
      <c r="B212" s="98" t="s">
        <v>667</v>
      </c>
      <c r="C212" s="156">
        <v>813.5</v>
      </c>
      <c r="D212" s="158">
        <f>SUM(D206:D211)</f>
        <v>28.27</v>
      </c>
      <c r="E212" s="158">
        <f>SUM(E206:E211)</f>
        <v>40.11</v>
      </c>
      <c r="F212" s="158">
        <f>SUM(F206:F211)</f>
        <v>120.94999999999999</v>
      </c>
      <c r="G212" s="224">
        <f>SUM(G206:G211)</f>
        <v>913</v>
      </c>
      <c r="H212" s="225"/>
    </row>
    <row r="213" spans="1:28">
      <c r="A213" s="156"/>
      <c r="B213" s="98" t="s">
        <v>690</v>
      </c>
      <c r="C213" s="158">
        <f>C212+C204</f>
        <v>1418.5</v>
      </c>
      <c r="D213" s="158">
        <f>D212+D204</f>
        <v>44.849999999999994</v>
      </c>
      <c r="E213" s="158">
        <f>E212+E204</f>
        <v>53.86</v>
      </c>
      <c r="F213" s="158">
        <f>F212+F204</f>
        <v>201.61999999999998</v>
      </c>
      <c r="G213" s="224">
        <f>G212+G204</f>
        <v>1447</v>
      </c>
      <c r="H213" s="225"/>
    </row>
    <row r="214" spans="1:28">
      <c r="A214" s="42"/>
      <c r="B214" s="98"/>
      <c r="C214" s="43"/>
      <c r="D214" s="42"/>
      <c r="E214" s="42"/>
      <c r="F214" s="42"/>
      <c r="G214" s="42"/>
    </row>
    <row r="215" spans="1:28">
      <c r="A215" s="42"/>
      <c r="B215" s="98" t="s">
        <v>633</v>
      </c>
      <c r="C215" s="43"/>
      <c r="D215" s="42"/>
      <c r="E215" s="42"/>
      <c r="F215" s="42"/>
      <c r="G215" s="42"/>
      <c r="Z215" s="144"/>
      <c r="AA215" s="144"/>
      <c r="AB215" s="144"/>
    </row>
    <row r="216" spans="1:28" s="49" customFormat="1">
      <c r="A216" s="42"/>
      <c r="B216" s="98" t="s">
        <v>664</v>
      </c>
      <c r="C216" s="43"/>
      <c r="D216" s="42"/>
      <c r="E216" s="42"/>
      <c r="F216" s="42"/>
      <c r="G216" s="98"/>
    </row>
    <row r="217" spans="1:28" s="99" customFormat="1">
      <c r="A217" s="44" t="s">
        <v>152</v>
      </c>
      <c r="B217" s="44" t="s">
        <v>179</v>
      </c>
      <c r="C217" s="101">
        <v>300</v>
      </c>
      <c r="D217" s="44">
        <v>9.5</v>
      </c>
      <c r="E217" s="44">
        <v>3.87</v>
      </c>
      <c r="F217" s="44">
        <v>44.1</v>
      </c>
      <c r="G217" s="45">
        <v>238</v>
      </c>
    </row>
    <row r="218" spans="1:28" s="99" customFormat="1">
      <c r="A218" s="44"/>
      <c r="B218" s="196" t="s">
        <v>698</v>
      </c>
      <c r="C218" s="227">
        <v>5</v>
      </c>
      <c r="D218" s="44">
        <v>0.05</v>
      </c>
      <c r="E218" s="44">
        <v>3.6</v>
      </c>
      <c r="F218" s="44">
        <v>7.0000000000000007E-2</v>
      </c>
      <c r="G218" s="45">
        <v>33</v>
      </c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</row>
    <row r="219" spans="1:28" s="99" customFormat="1">
      <c r="A219" s="44" t="s">
        <v>57</v>
      </c>
      <c r="B219" s="44" t="s">
        <v>58</v>
      </c>
      <c r="C219" s="101">
        <v>200</v>
      </c>
      <c r="D219" s="44">
        <v>4.08</v>
      </c>
      <c r="E219" s="44">
        <v>3.54</v>
      </c>
      <c r="F219" s="44">
        <v>17.579999999999998</v>
      </c>
      <c r="G219" s="45">
        <v>119</v>
      </c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</row>
    <row r="220" spans="1:28">
      <c r="A220" s="42" t="s">
        <v>64</v>
      </c>
      <c r="B220" s="42" t="s">
        <v>70</v>
      </c>
      <c r="C220" s="43">
        <v>40</v>
      </c>
      <c r="D220" s="42">
        <v>3</v>
      </c>
      <c r="E220" s="42">
        <v>1.18</v>
      </c>
      <c r="F220" s="42">
        <v>20.54</v>
      </c>
      <c r="G220" s="42">
        <v>106</v>
      </c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</row>
    <row r="221" spans="1:28" s="137" customFormat="1">
      <c r="A221" s="42"/>
      <c r="B221" s="42" t="s">
        <v>586</v>
      </c>
      <c r="C221" s="43">
        <v>20</v>
      </c>
      <c r="D221" s="42">
        <v>0.08</v>
      </c>
      <c r="E221" s="42">
        <v>0</v>
      </c>
      <c r="F221" s="42">
        <v>13</v>
      </c>
      <c r="G221" s="98">
        <v>50</v>
      </c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</row>
    <row r="222" spans="1:28">
      <c r="A222" s="42"/>
      <c r="B222" s="98" t="s">
        <v>694</v>
      </c>
      <c r="C222" s="156">
        <f>SUM(C217:C221)</f>
        <v>565</v>
      </c>
      <c r="D222" s="98">
        <f>SUM(D217:D221)</f>
        <v>16.71</v>
      </c>
      <c r="E222" s="98">
        <f>SUM(E217:E221)</f>
        <v>12.190000000000001</v>
      </c>
      <c r="F222" s="98">
        <f>SUM(F217:F221)</f>
        <v>95.289999999999992</v>
      </c>
      <c r="G222" s="98">
        <f>SUM(G217:G221)</f>
        <v>546</v>
      </c>
    </row>
    <row r="223" spans="1:28">
      <c r="A223" s="42"/>
      <c r="B223" s="98" t="s">
        <v>689</v>
      </c>
      <c r="C223" s="43"/>
      <c r="D223" s="42"/>
      <c r="E223" s="42"/>
      <c r="F223" s="42"/>
      <c r="G223" s="98"/>
    </row>
    <row r="224" spans="1:28">
      <c r="A224" s="42" t="s">
        <v>72</v>
      </c>
      <c r="B224" s="178" t="s">
        <v>73</v>
      </c>
      <c r="C224" s="101">
        <v>300</v>
      </c>
      <c r="D224" s="44">
        <v>3.12</v>
      </c>
      <c r="E224" s="44">
        <v>3</v>
      </c>
      <c r="F224" s="44">
        <v>20.399999999999999</v>
      </c>
      <c r="G224" s="45">
        <v>121</v>
      </c>
    </row>
    <row r="225" spans="1:28">
      <c r="A225" s="42"/>
      <c r="B225" s="42" t="s">
        <v>696</v>
      </c>
      <c r="C225" s="43">
        <v>6</v>
      </c>
      <c r="D225" s="42">
        <v>0.16</v>
      </c>
      <c r="E225" s="42">
        <v>1.08</v>
      </c>
      <c r="F225" s="42">
        <v>0.17</v>
      </c>
      <c r="G225" s="98">
        <v>11</v>
      </c>
      <c r="H225" s="49"/>
      <c r="I225" s="49"/>
      <c r="J225" s="49"/>
      <c r="K225" s="125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</row>
    <row r="226" spans="1:28">
      <c r="A226" s="44" t="s">
        <v>227</v>
      </c>
      <c r="B226" s="44" t="s">
        <v>647</v>
      </c>
      <c r="C226" s="101">
        <v>90</v>
      </c>
      <c r="D226" s="44">
        <v>8</v>
      </c>
      <c r="E226" s="44">
        <v>9.9</v>
      </c>
      <c r="F226" s="44">
        <v>5.9</v>
      </c>
      <c r="G226" s="45">
        <v>143</v>
      </c>
      <c r="H226" s="107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</row>
    <row r="227" spans="1:28">
      <c r="A227" s="42" t="s">
        <v>501</v>
      </c>
      <c r="B227" s="42" t="s">
        <v>616</v>
      </c>
      <c r="C227" s="43">
        <v>30</v>
      </c>
      <c r="D227" s="42">
        <v>0.3</v>
      </c>
      <c r="E227" s="42">
        <v>1.51</v>
      </c>
      <c r="F227" s="42">
        <v>1.84</v>
      </c>
      <c r="G227" s="98">
        <v>22</v>
      </c>
      <c r="H227" s="11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</row>
    <row r="228" spans="1:28">
      <c r="A228" s="42" t="s">
        <v>136</v>
      </c>
      <c r="B228" s="42" t="s">
        <v>137</v>
      </c>
      <c r="C228" s="43">
        <v>180</v>
      </c>
      <c r="D228" s="42">
        <v>6.12</v>
      </c>
      <c r="E228" s="42">
        <v>10.98</v>
      </c>
      <c r="F228" s="42">
        <v>41.04</v>
      </c>
      <c r="G228" s="98">
        <v>294</v>
      </c>
      <c r="H228" s="107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</row>
    <row r="229" spans="1:28">
      <c r="A229" s="42" t="s">
        <v>21</v>
      </c>
      <c r="B229" s="42" t="s">
        <v>22</v>
      </c>
      <c r="C229" s="43" t="s">
        <v>23</v>
      </c>
      <c r="D229" s="42">
        <v>0.2</v>
      </c>
      <c r="E229" s="42">
        <v>0.05</v>
      </c>
      <c r="F229" s="42">
        <v>15.01</v>
      </c>
      <c r="G229" s="98">
        <v>57</v>
      </c>
    </row>
    <row r="230" spans="1:28">
      <c r="A230" s="42" t="s">
        <v>64</v>
      </c>
      <c r="B230" s="42" t="s">
        <v>67</v>
      </c>
      <c r="C230" s="43">
        <v>42</v>
      </c>
      <c r="D230" s="42">
        <v>2.77</v>
      </c>
      <c r="E230" s="42">
        <v>0.46</v>
      </c>
      <c r="F230" s="42">
        <v>17.22</v>
      </c>
      <c r="G230" s="98">
        <v>87</v>
      </c>
      <c r="H230" s="138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  <c r="Z230" s="137"/>
      <c r="AA230" s="137"/>
      <c r="AB230" s="137"/>
    </row>
    <row r="231" spans="1:28" ht="15.75" customHeight="1">
      <c r="A231" s="202" t="s">
        <v>560</v>
      </c>
      <c r="B231" s="203" t="s">
        <v>542</v>
      </c>
      <c r="C231" s="175">
        <v>18</v>
      </c>
      <c r="D231" s="42">
        <v>0.34</v>
      </c>
      <c r="E231" s="42">
        <v>2.7</v>
      </c>
      <c r="F231" s="42">
        <v>5.6</v>
      </c>
      <c r="G231" s="98">
        <v>98</v>
      </c>
      <c r="Z231" s="49"/>
      <c r="AA231" s="49"/>
      <c r="AB231" s="49"/>
    </row>
    <row r="232" spans="1:28">
      <c r="A232" s="42"/>
      <c r="B232" s="183" t="s">
        <v>620</v>
      </c>
      <c r="C232" s="156">
        <v>866</v>
      </c>
      <c r="D232" s="98">
        <f>SUM(D224:D231)</f>
        <v>21.01</v>
      </c>
      <c r="E232" s="98">
        <f>SUM(E224:E231)</f>
        <v>29.68</v>
      </c>
      <c r="F232" s="98">
        <f>SUM(F224:F231)</f>
        <v>107.17999999999999</v>
      </c>
      <c r="G232" s="183">
        <f>SUM(G224:G231)</f>
        <v>833</v>
      </c>
      <c r="Z232" s="99"/>
      <c r="AA232" s="99"/>
      <c r="AB232" s="99"/>
    </row>
    <row r="233" spans="1:28">
      <c r="A233" s="42"/>
      <c r="B233" s="98" t="s">
        <v>690</v>
      </c>
      <c r="C233" s="156">
        <f>C222+C232</f>
        <v>1431</v>
      </c>
      <c r="D233" s="98">
        <f>D232+D222</f>
        <v>37.72</v>
      </c>
      <c r="E233" s="98">
        <f>E232+E222</f>
        <v>41.870000000000005</v>
      </c>
      <c r="F233" s="98">
        <f>F232+F222</f>
        <v>202.46999999999997</v>
      </c>
      <c r="G233" s="98">
        <f>G232+G222</f>
        <v>1379</v>
      </c>
      <c r="Z233" s="99"/>
      <c r="AA233" s="99"/>
      <c r="AB233" s="99"/>
    </row>
    <row r="234" spans="1:28">
      <c r="Z234" s="99"/>
      <c r="AA234" s="99"/>
      <c r="AB234" s="99"/>
    </row>
    <row r="236" spans="1:28">
      <c r="Z236" s="137"/>
      <c r="AA236" s="137"/>
      <c r="AB236" s="137"/>
    </row>
    <row r="237" spans="1:28">
      <c r="B237" t="s">
        <v>87</v>
      </c>
    </row>
  </sheetData>
  <mergeCells count="4">
    <mergeCell ref="D4:F4"/>
    <mergeCell ref="C45:C46"/>
    <mergeCell ref="C66:C67"/>
    <mergeCell ref="C94:C95"/>
  </mergeCells>
  <pageMargins left="0.31527777777777799" right="0.31527777777777799" top="0.35416666666666702" bottom="0.35416666666666702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7"/>
  <sheetViews>
    <sheetView topLeftCell="A40" zoomScaleNormal="100" workbookViewId="0">
      <selection activeCell="C202" sqref="C202"/>
    </sheetView>
  </sheetViews>
  <sheetFormatPr defaultColWidth="9" defaultRowHeight="15"/>
  <cols>
    <col min="2" max="2" width="30" customWidth="1"/>
  </cols>
  <sheetData>
    <row r="1" spans="1:7">
      <c r="A1" s="49"/>
      <c r="B1" s="108" t="s">
        <v>608</v>
      </c>
      <c r="C1" s="109"/>
      <c r="D1" s="109"/>
      <c r="E1" s="99"/>
      <c r="F1" s="99"/>
      <c r="G1" s="99"/>
    </row>
    <row r="2" spans="1:7">
      <c r="A2" s="49"/>
      <c r="B2" s="109" t="s">
        <v>609</v>
      </c>
      <c r="C2" s="108"/>
      <c r="D2" s="109"/>
      <c r="E2" s="99"/>
      <c r="F2" s="50"/>
      <c r="G2" s="50"/>
    </row>
    <row r="3" spans="1:7">
      <c r="A3" s="49"/>
      <c r="B3" s="109" t="s">
        <v>708</v>
      </c>
      <c r="C3" s="726" t="s">
        <v>709</v>
      </c>
      <c r="D3" s="726"/>
      <c r="E3" s="726"/>
      <c r="F3" s="726"/>
      <c r="G3" s="50"/>
    </row>
    <row r="4" spans="1:7">
      <c r="A4" s="109"/>
      <c r="B4" s="109"/>
      <c r="C4" s="109"/>
      <c r="D4" s="109"/>
      <c r="E4" s="110"/>
      <c r="F4" s="111"/>
      <c r="G4" s="99"/>
    </row>
    <row r="5" spans="1:7" ht="29.25">
      <c r="A5" s="151" t="s">
        <v>0</v>
      </c>
      <c r="B5" s="152" t="s">
        <v>1</v>
      </c>
      <c r="C5" s="153" t="s">
        <v>611</v>
      </c>
      <c r="D5" s="151" t="s">
        <v>3</v>
      </c>
      <c r="E5" s="249"/>
      <c r="F5" s="249"/>
      <c r="G5" s="154" t="s">
        <v>612</v>
      </c>
    </row>
    <row r="6" spans="1:7">
      <c r="A6" s="98"/>
      <c r="B6" s="155" t="s">
        <v>613</v>
      </c>
      <c r="C6" s="156"/>
      <c r="D6" s="98" t="s">
        <v>7</v>
      </c>
      <c r="E6" s="98" t="s">
        <v>8</v>
      </c>
      <c r="F6" s="98" t="s">
        <v>9</v>
      </c>
      <c r="G6" s="100" t="s">
        <v>614</v>
      </c>
    </row>
    <row r="7" spans="1:7">
      <c r="A7" s="156"/>
      <c r="B7" s="155" t="s">
        <v>615</v>
      </c>
      <c r="C7" s="156"/>
      <c r="D7" s="156"/>
      <c r="E7" s="156"/>
      <c r="F7" s="156"/>
      <c r="G7" s="157"/>
    </row>
    <row r="8" spans="1:7" ht="15.75">
      <c r="A8" s="8" t="s">
        <v>246</v>
      </c>
      <c r="B8" s="8" t="s">
        <v>660</v>
      </c>
      <c r="C8" s="9">
        <v>80</v>
      </c>
      <c r="D8" s="8">
        <v>12.1</v>
      </c>
      <c r="E8" s="8">
        <v>10.9</v>
      </c>
      <c r="F8" s="8">
        <v>10.8</v>
      </c>
      <c r="G8" s="5">
        <v>190</v>
      </c>
    </row>
    <row r="9" spans="1:7">
      <c r="A9" s="42" t="s">
        <v>348</v>
      </c>
      <c r="B9" s="42" t="s">
        <v>710</v>
      </c>
      <c r="C9" s="43">
        <v>30</v>
      </c>
      <c r="D9" s="42">
        <v>0.62</v>
      </c>
      <c r="E9" s="42">
        <v>1.58</v>
      </c>
      <c r="F9" s="42">
        <v>2.13</v>
      </c>
      <c r="G9" s="98">
        <v>25</v>
      </c>
    </row>
    <row r="10" spans="1:7">
      <c r="A10" s="42" t="s">
        <v>126</v>
      </c>
      <c r="B10" s="42" t="s">
        <v>638</v>
      </c>
      <c r="C10" s="43">
        <v>180</v>
      </c>
      <c r="D10" s="42">
        <v>4.92</v>
      </c>
      <c r="E10" s="42">
        <v>12.96</v>
      </c>
      <c r="F10" s="42">
        <v>47.81</v>
      </c>
      <c r="G10" s="98">
        <v>278</v>
      </c>
    </row>
    <row r="11" spans="1:7" ht="15.75">
      <c r="A11" s="8" t="s">
        <v>18</v>
      </c>
      <c r="B11" s="8" t="s">
        <v>711</v>
      </c>
      <c r="C11" s="9">
        <v>30</v>
      </c>
      <c r="D11" s="8">
        <v>0.9</v>
      </c>
      <c r="E11" s="8">
        <v>0.15</v>
      </c>
      <c r="F11" s="8">
        <v>2.19</v>
      </c>
      <c r="G11" s="5">
        <v>17</v>
      </c>
    </row>
    <row r="12" spans="1:7" ht="15.75">
      <c r="A12" s="8" t="s">
        <v>18</v>
      </c>
      <c r="B12" s="8" t="s">
        <v>31</v>
      </c>
      <c r="C12" s="9">
        <v>200</v>
      </c>
      <c r="D12" s="8">
        <v>0.2</v>
      </c>
      <c r="E12" s="8">
        <v>0.05</v>
      </c>
      <c r="F12" s="8">
        <v>12.1</v>
      </c>
      <c r="G12" s="5">
        <v>46</v>
      </c>
    </row>
    <row r="13" spans="1:7">
      <c r="A13" s="42" t="s">
        <v>64</v>
      </c>
      <c r="B13" s="42" t="s">
        <v>67</v>
      </c>
      <c r="C13" s="43">
        <v>40</v>
      </c>
      <c r="D13" s="42">
        <v>2.64</v>
      </c>
      <c r="E13" s="42">
        <v>0.44</v>
      </c>
      <c r="F13" s="42">
        <v>16.399999999999999</v>
      </c>
      <c r="G13" s="98">
        <v>83</v>
      </c>
    </row>
    <row r="14" spans="1:7" ht="15.75">
      <c r="A14" s="42" t="s">
        <v>18</v>
      </c>
      <c r="B14" s="178" t="s">
        <v>553</v>
      </c>
      <c r="C14" s="43">
        <v>42</v>
      </c>
      <c r="D14" s="8">
        <v>2.64</v>
      </c>
      <c r="E14" s="8">
        <v>11.8</v>
      </c>
      <c r="F14" s="8">
        <v>23.24</v>
      </c>
      <c r="G14" s="98">
        <v>189</v>
      </c>
    </row>
    <row r="15" spans="1:7">
      <c r="A15" s="98"/>
      <c r="B15" s="155" t="s">
        <v>620</v>
      </c>
      <c r="C15" s="156">
        <f>SUM(C8:C14)</f>
        <v>602</v>
      </c>
      <c r="D15" s="98">
        <f>SUM(D8:D14)</f>
        <v>24.02</v>
      </c>
      <c r="E15" s="98">
        <f>SUM(E8:E14)</f>
        <v>37.880000000000003</v>
      </c>
      <c r="F15" s="98">
        <f>SUM(F8:F14)</f>
        <v>114.67</v>
      </c>
      <c r="G15" s="98">
        <f>SUM(G8:G14)</f>
        <v>828</v>
      </c>
    </row>
    <row r="16" spans="1:7">
      <c r="A16" s="98"/>
      <c r="B16" s="155"/>
      <c r="C16" s="156"/>
      <c r="D16" s="98"/>
      <c r="E16" s="98"/>
      <c r="F16" s="98"/>
      <c r="G16" s="100"/>
    </row>
    <row r="17" spans="1:7">
      <c r="A17" s="156"/>
      <c r="B17" s="163" t="s">
        <v>621</v>
      </c>
      <c r="C17" s="156"/>
      <c r="D17" s="156"/>
      <c r="E17" s="156"/>
      <c r="F17" s="156"/>
      <c r="G17" s="157"/>
    </row>
    <row r="18" spans="1:7" ht="15.75">
      <c r="A18" s="10" t="s">
        <v>18</v>
      </c>
      <c r="B18" s="10" t="s">
        <v>296</v>
      </c>
      <c r="C18" s="9">
        <v>80</v>
      </c>
      <c r="D18" s="8">
        <v>10.3</v>
      </c>
      <c r="E18" s="8">
        <v>12.95</v>
      </c>
      <c r="F18" s="8">
        <v>6.49</v>
      </c>
      <c r="G18" s="5">
        <v>182</v>
      </c>
    </row>
    <row r="19" spans="1:7">
      <c r="A19" s="42" t="s">
        <v>624</v>
      </c>
      <c r="B19" s="42" t="s">
        <v>625</v>
      </c>
      <c r="C19" s="43">
        <v>50</v>
      </c>
      <c r="D19" s="42">
        <v>1.4</v>
      </c>
      <c r="E19" s="42">
        <v>5.4</v>
      </c>
      <c r="F19" s="42">
        <v>3.9</v>
      </c>
      <c r="G19" s="98">
        <v>40</v>
      </c>
    </row>
    <row r="20" spans="1:7">
      <c r="A20" s="42" t="s">
        <v>136</v>
      </c>
      <c r="B20" s="42" t="s">
        <v>137</v>
      </c>
      <c r="C20" s="43">
        <v>180</v>
      </c>
      <c r="D20" s="42">
        <v>6.12</v>
      </c>
      <c r="E20" s="42">
        <v>10.98</v>
      </c>
      <c r="F20" s="42">
        <v>41.04</v>
      </c>
      <c r="G20" s="98">
        <v>294</v>
      </c>
    </row>
    <row r="21" spans="1:7">
      <c r="A21" s="42" t="s">
        <v>37</v>
      </c>
      <c r="B21" s="42" t="s">
        <v>712</v>
      </c>
      <c r="C21" s="43">
        <v>200</v>
      </c>
      <c r="D21" s="42">
        <v>0</v>
      </c>
      <c r="E21" s="42">
        <v>0</v>
      </c>
      <c r="F21" s="42">
        <v>28.96</v>
      </c>
      <c r="G21" s="100">
        <v>109</v>
      </c>
    </row>
    <row r="22" spans="1:7" ht="15.75">
      <c r="A22" s="42" t="s">
        <v>64</v>
      </c>
      <c r="B22" s="42" t="s">
        <v>67</v>
      </c>
      <c r="C22" s="9">
        <v>15</v>
      </c>
      <c r="D22" s="8">
        <v>0.99</v>
      </c>
      <c r="E22" s="8">
        <v>0.17</v>
      </c>
      <c r="F22" s="8">
        <v>6.2</v>
      </c>
      <c r="G22" s="5">
        <v>31</v>
      </c>
    </row>
    <row r="23" spans="1:7" ht="15.75">
      <c r="A23" s="42" t="s">
        <v>454</v>
      </c>
      <c r="B23" s="42" t="s">
        <v>458</v>
      </c>
      <c r="C23" s="9" t="s">
        <v>590</v>
      </c>
      <c r="D23" s="8">
        <v>1.02</v>
      </c>
      <c r="E23" s="8">
        <v>0.25</v>
      </c>
      <c r="F23" s="8">
        <v>9.5299999999999994</v>
      </c>
      <c r="G23" s="5">
        <v>49</v>
      </c>
    </row>
    <row r="24" spans="1:7">
      <c r="A24" s="42"/>
      <c r="B24" s="155" t="s">
        <v>620</v>
      </c>
      <c r="C24" s="156">
        <v>652</v>
      </c>
      <c r="D24" s="156">
        <f>SUM(D18:D23)</f>
        <v>19.829999999999998</v>
      </c>
      <c r="E24" s="156">
        <f>SUM(E18:E23)</f>
        <v>29.750000000000004</v>
      </c>
      <c r="F24" s="156">
        <f>SUM(F18:F23)</f>
        <v>96.12</v>
      </c>
      <c r="G24" s="158">
        <f>SUM(G18:G23)</f>
        <v>705</v>
      </c>
    </row>
    <row r="25" spans="1:7">
      <c r="A25" s="42"/>
      <c r="B25" s="155"/>
      <c r="C25" s="156"/>
      <c r="D25" s="98"/>
      <c r="E25" s="98"/>
      <c r="F25" s="98"/>
      <c r="G25" s="100"/>
    </row>
    <row r="26" spans="1:7">
      <c r="A26" s="156"/>
      <c r="B26" s="163" t="s">
        <v>623</v>
      </c>
      <c r="C26" s="156"/>
      <c r="D26" s="156"/>
      <c r="E26" s="156"/>
      <c r="F26" s="156"/>
      <c r="G26" s="157"/>
    </row>
    <row r="27" spans="1:7" ht="21" customHeight="1">
      <c r="A27" s="42" t="s">
        <v>453</v>
      </c>
      <c r="B27" s="65" t="s">
        <v>713</v>
      </c>
      <c r="C27" s="166">
        <v>60</v>
      </c>
      <c r="D27" s="8">
        <v>0.54</v>
      </c>
      <c r="E27" s="8">
        <v>0.12</v>
      </c>
      <c r="F27" s="8">
        <v>2.2799999999999998</v>
      </c>
      <c r="G27" s="5">
        <v>10.8</v>
      </c>
    </row>
    <row r="28" spans="1:7" ht="15.75">
      <c r="A28" s="8" t="s">
        <v>18</v>
      </c>
      <c r="B28" s="8" t="s">
        <v>374</v>
      </c>
      <c r="C28" s="9" t="s">
        <v>226</v>
      </c>
      <c r="D28" s="8">
        <v>17.3</v>
      </c>
      <c r="E28" s="8">
        <v>14.6</v>
      </c>
      <c r="F28" s="8">
        <v>43</v>
      </c>
      <c r="G28" s="5">
        <v>363</v>
      </c>
    </row>
    <row r="29" spans="1:7" ht="15.75">
      <c r="A29" s="8" t="s">
        <v>29</v>
      </c>
      <c r="B29" s="8" t="s">
        <v>30</v>
      </c>
      <c r="C29" s="9">
        <v>200</v>
      </c>
      <c r="D29" s="8">
        <v>0.24</v>
      </c>
      <c r="E29" s="8">
        <v>0.06</v>
      </c>
      <c r="F29" s="8">
        <v>10.23</v>
      </c>
      <c r="G29" s="5">
        <v>40</v>
      </c>
    </row>
    <row r="30" spans="1:7">
      <c r="A30" s="42" t="s">
        <v>64</v>
      </c>
      <c r="B30" s="42" t="s">
        <v>67</v>
      </c>
      <c r="C30" s="43">
        <v>30</v>
      </c>
      <c r="D30" s="42">
        <v>1.98</v>
      </c>
      <c r="E30" s="42">
        <v>0.33</v>
      </c>
      <c r="F30" s="42">
        <v>12.3</v>
      </c>
      <c r="G30" s="100">
        <v>62</v>
      </c>
    </row>
    <row r="31" spans="1:7" ht="15.75">
      <c r="A31" s="42" t="s">
        <v>69</v>
      </c>
      <c r="B31" s="178" t="s">
        <v>553</v>
      </c>
      <c r="C31" s="43">
        <v>36</v>
      </c>
      <c r="D31" s="8">
        <v>2.2999999999999998</v>
      </c>
      <c r="E31" s="8">
        <v>12.24</v>
      </c>
      <c r="F31" s="8">
        <v>21.6</v>
      </c>
      <c r="G31" s="5">
        <v>144</v>
      </c>
    </row>
    <row r="32" spans="1:7">
      <c r="A32" s="42"/>
      <c r="B32" s="155" t="s">
        <v>620</v>
      </c>
      <c r="C32" s="156">
        <v>576</v>
      </c>
      <c r="D32" s="98">
        <f>SUM(D27:D31)</f>
        <v>22.36</v>
      </c>
      <c r="E32" s="98">
        <f>SUM(E27:E31)</f>
        <v>27.35</v>
      </c>
      <c r="F32" s="98">
        <f>SUM(F27:F31)</f>
        <v>89.41</v>
      </c>
      <c r="G32" s="100">
        <f>SUM(G27:G31)</f>
        <v>619.79999999999995</v>
      </c>
    </row>
    <row r="33" spans="1:7">
      <c r="A33" s="42"/>
      <c r="B33" s="155"/>
      <c r="C33" s="156"/>
      <c r="D33" s="98"/>
      <c r="E33" s="98"/>
      <c r="F33" s="98"/>
      <c r="G33" s="100"/>
    </row>
    <row r="34" spans="1:7">
      <c r="A34" s="42"/>
      <c r="B34" s="155" t="s">
        <v>627</v>
      </c>
      <c r="C34" s="43"/>
      <c r="D34" s="42"/>
      <c r="E34" s="42"/>
      <c r="F34" s="42"/>
      <c r="G34" s="177"/>
    </row>
    <row r="35" spans="1:7">
      <c r="A35" s="164" t="s">
        <v>279</v>
      </c>
      <c r="B35" s="164" t="s">
        <v>714</v>
      </c>
      <c r="C35" s="166" t="s">
        <v>259</v>
      </c>
      <c r="D35" s="164">
        <v>18.79</v>
      </c>
      <c r="E35" s="164">
        <v>16.309999999999999</v>
      </c>
      <c r="F35" s="44">
        <v>53.41</v>
      </c>
      <c r="G35" s="45">
        <v>552</v>
      </c>
    </row>
    <row r="36" spans="1:7" ht="15.75">
      <c r="A36" s="169" t="s">
        <v>449</v>
      </c>
      <c r="B36" s="164" t="s">
        <v>715</v>
      </c>
      <c r="C36" s="166">
        <v>45</v>
      </c>
      <c r="D36" s="8">
        <v>0.32</v>
      </c>
      <c r="E36" s="8">
        <v>4.4999999999999998E-2</v>
      </c>
      <c r="F36" s="8">
        <v>0.86</v>
      </c>
      <c r="G36" s="5">
        <v>5</v>
      </c>
    </row>
    <row r="37" spans="1:7">
      <c r="A37" s="42" t="s">
        <v>18</v>
      </c>
      <c r="B37" s="42" t="s">
        <v>31</v>
      </c>
      <c r="C37" s="43">
        <v>200</v>
      </c>
      <c r="D37" s="42">
        <v>0.2</v>
      </c>
      <c r="E37" s="42">
        <v>0.05</v>
      </c>
      <c r="F37" s="42">
        <v>12.1</v>
      </c>
      <c r="G37" s="98">
        <v>46</v>
      </c>
    </row>
    <row r="38" spans="1:7">
      <c r="A38" s="42" t="s">
        <v>64</v>
      </c>
      <c r="B38" s="42" t="s">
        <v>67</v>
      </c>
      <c r="C38" s="43">
        <v>30</v>
      </c>
      <c r="D38" s="42">
        <v>1.98</v>
      </c>
      <c r="E38" s="42">
        <v>0.33</v>
      </c>
      <c r="F38" s="42">
        <v>12.3</v>
      </c>
      <c r="G38" s="100">
        <v>62</v>
      </c>
    </row>
    <row r="39" spans="1:7">
      <c r="A39" s="42" t="s">
        <v>454</v>
      </c>
      <c r="B39" s="42" t="s">
        <v>636</v>
      </c>
      <c r="C39" s="43" t="s">
        <v>716</v>
      </c>
      <c r="D39" s="42">
        <v>0.3</v>
      </c>
      <c r="E39" s="42">
        <v>0.3</v>
      </c>
      <c r="F39" s="42">
        <v>7.35</v>
      </c>
      <c r="G39" s="98">
        <v>35</v>
      </c>
    </row>
    <row r="40" spans="1:7">
      <c r="A40" s="42"/>
      <c r="B40" s="155" t="s">
        <v>620</v>
      </c>
      <c r="C40" s="156">
        <v>600</v>
      </c>
      <c r="D40" s="98">
        <f>SUM(D35:D39)</f>
        <v>21.59</v>
      </c>
      <c r="E40" s="98">
        <f>SUM(E35:E39)</f>
        <v>17.035</v>
      </c>
      <c r="F40" s="98">
        <f>SUM(F35:F39)</f>
        <v>86.019999999999982</v>
      </c>
      <c r="G40" s="98">
        <f>SUM(G35:G39)</f>
        <v>700</v>
      </c>
    </row>
    <row r="41" spans="1:7">
      <c r="A41" s="42"/>
      <c r="B41" s="155"/>
      <c r="C41" s="156"/>
      <c r="D41" s="98"/>
      <c r="E41" s="98"/>
      <c r="F41" s="98"/>
      <c r="G41" s="100"/>
    </row>
    <row r="42" spans="1:7">
      <c r="A42" s="42"/>
      <c r="B42" s="155" t="s">
        <v>629</v>
      </c>
      <c r="C42" s="43"/>
      <c r="D42" s="42"/>
      <c r="E42" s="42"/>
      <c r="F42" s="42"/>
      <c r="G42" s="177"/>
    </row>
    <row r="43" spans="1:7">
      <c r="A43" s="44" t="s">
        <v>138</v>
      </c>
      <c r="B43" s="44" t="s">
        <v>139</v>
      </c>
      <c r="C43" s="101" t="s">
        <v>145</v>
      </c>
      <c r="D43" s="44">
        <v>9.6</v>
      </c>
      <c r="E43" s="44">
        <v>15.41</v>
      </c>
      <c r="F43" s="44">
        <v>41.04</v>
      </c>
      <c r="G43" s="45">
        <v>348</v>
      </c>
    </row>
    <row r="44" spans="1:7" ht="20.25" customHeight="1">
      <c r="A44" s="250" t="s">
        <v>449</v>
      </c>
      <c r="B44" s="57" t="s">
        <v>717</v>
      </c>
      <c r="C44" s="18">
        <v>37</v>
      </c>
      <c r="D44" s="19">
        <v>0.26</v>
      </c>
      <c r="E44" s="19">
        <v>3.6999999999999998E-2</v>
      </c>
      <c r="F44" s="19">
        <v>0.7</v>
      </c>
      <c r="G44" s="20">
        <v>4.0999999999999996</v>
      </c>
    </row>
    <row r="45" spans="1:7" ht="15.75">
      <c r="A45" s="8" t="s">
        <v>52</v>
      </c>
      <c r="B45" s="8" t="s">
        <v>53</v>
      </c>
      <c r="C45" s="9">
        <v>200</v>
      </c>
      <c r="D45" s="8">
        <v>1.04</v>
      </c>
      <c r="E45" s="8">
        <v>0.06</v>
      </c>
      <c r="F45" s="8">
        <v>30.16</v>
      </c>
      <c r="G45" s="5">
        <v>118</v>
      </c>
    </row>
    <row r="46" spans="1:7">
      <c r="A46" s="44" t="s">
        <v>64</v>
      </c>
      <c r="B46" s="44" t="s">
        <v>70</v>
      </c>
      <c r="C46" s="101">
        <v>20</v>
      </c>
      <c r="D46" s="42">
        <v>1.5</v>
      </c>
      <c r="E46" s="42">
        <v>0.59</v>
      </c>
      <c r="F46" s="42">
        <v>10.27</v>
      </c>
      <c r="G46" s="158">
        <v>53</v>
      </c>
    </row>
    <row r="47" spans="1:7">
      <c r="A47" s="44" t="s">
        <v>69</v>
      </c>
      <c r="B47" s="44" t="s">
        <v>650</v>
      </c>
      <c r="C47" s="101">
        <v>200</v>
      </c>
      <c r="D47" s="44">
        <v>5.6</v>
      </c>
      <c r="E47" s="44">
        <v>6.4</v>
      </c>
      <c r="F47" s="44">
        <v>19.399999999999999</v>
      </c>
      <c r="G47" s="161">
        <v>158</v>
      </c>
    </row>
    <row r="48" spans="1:7">
      <c r="A48" s="45"/>
      <c r="B48" s="159" t="s">
        <v>632</v>
      </c>
      <c r="C48" s="160">
        <v>652</v>
      </c>
      <c r="D48" s="45">
        <f>SUM(D43:D47)</f>
        <v>18</v>
      </c>
      <c r="E48" s="45">
        <f>SUM(E43:E47)</f>
        <v>22.497</v>
      </c>
      <c r="F48" s="45">
        <f>SUM(F43:F47)</f>
        <v>101.57</v>
      </c>
      <c r="G48" s="161">
        <f>SUM(G43:G47)</f>
        <v>681.1</v>
      </c>
    </row>
    <row r="49" spans="1:7">
      <c r="A49" s="45"/>
      <c r="B49" s="159" t="s">
        <v>633</v>
      </c>
      <c r="C49" s="160"/>
      <c r="D49" s="45"/>
      <c r="E49" s="45"/>
      <c r="F49" s="45"/>
      <c r="G49" s="161"/>
    </row>
    <row r="50" spans="1:7" ht="15.75">
      <c r="A50" s="44" t="s">
        <v>453</v>
      </c>
      <c r="B50" s="251" t="s">
        <v>713</v>
      </c>
      <c r="C50" s="9">
        <v>60</v>
      </c>
      <c r="D50" s="8">
        <v>0.54</v>
      </c>
      <c r="E50" s="8">
        <v>0.12</v>
      </c>
      <c r="F50" s="8">
        <v>2.2799999999999998</v>
      </c>
      <c r="G50" s="5">
        <v>10.8</v>
      </c>
    </row>
    <row r="51" spans="1:7" ht="15.75">
      <c r="A51" s="8" t="s">
        <v>359</v>
      </c>
      <c r="B51" s="8" t="s">
        <v>702</v>
      </c>
      <c r="C51" s="9">
        <v>75</v>
      </c>
      <c r="D51" s="8">
        <v>9.73</v>
      </c>
      <c r="E51" s="8">
        <v>22.08</v>
      </c>
      <c r="F51" s="8">
        <v>10.029999999999999</v>
      </c>
      <c r="G51" s="5">
        <v>281</v>
      </c>
    </row>
    <row r="52" spans="1:7" ht="15.75">
      <c r="A52" s="8" t="s">
        <v>501</v>
      </c>
      <c r="B52" s="8" t="s">
        <v>502</v>
      </c>
      <c r="C52" s="9">
        <v>50</v>
      </c>
      <c r="D52" s="8">
        <v>0.5</v>
      </c>
      <c r="E52" s="8">
        <v>2.52</v>
      </c>
      <c r="F52" s="8">
        <v>3.1</v>
      </c>
      <c r="G52" s="5">
        <v>37</v>
      </c>
    </row>
    <row r="53" spans="1:7">
      <c r="A53" s="42" t="s">
        <v>126</v>
      </c>
      <c r="B53" s="42" t="s">
        <v>169</v>
      </c>
      <c r="C53" s="43">
        <v>180</v>
      </c>
      <c r="D53" s="42">
        <v>4.92</v>
      </c>
      <c r="E53" s="42">
        <v>12.96</v>
      </c>
      <c r="F53" s="42">
        <v>47.81</v>
      </c>
      <c r="G53" s="98">
        <v>278</v>
      </c>
    </row>
    <row r="54" spans="1:7">
      <c r="A54" s="42" t="s">
        <v>45</v>
      </c>
      <c r="B54" s="42" t="s">
        <v>46</v>
      </c>
      <c r="C54" s="43">
        <v>200</v>
      </c>
      <c r="D54" s="42">
        <v>0.32</v>
      </c>
      <c r="E54" s="42">
        <v>0</v>
      </c>
      <c r="F54" s="42">
        <v>35.799999999999997</v>
      </c>
      <c r="G54" s="98">
        <v>98</v>
      </c>
    </row>
    <row r="55" spans="1:7" ht="15.75">
      <c r="A55" s="42" t="s">
        <v>64</v>
      </c>
      <c r="B55" s="42" t="s">
        <v>67</v>
      </c>
      <c r="C55" s="43">
        <v>40</v>
      </c>
      <c r="D55" s="8">
        <v>2.64</v>
      </c>
      <c r="E55" s="8">
        <v>0.44</v>
      </c>
      <c r="F55" s="8">
        <v>16.399999999999999</v>
      </c>
      <c r="G55" s="5">
        <v>83</v>
      </c>
    </row>
    <row r="56" spans="1:7" ht="15.75">
      <c r="A56" s="42" t="s">
        <v>69</v>
      </c>
      <c r="B56" s="178" t="s">
        <v>553</v>
      </c>
      <c r="C56" s="43">
        <v>25</v>
      </c>
      <c r="D56" s="8">
        <v>1.5</v>
      </c>
      <c r="E56" s="8">
        <v>7.25</v>
      </c>
      <c r="F56" s="8">
        <v>16</v>
      </c>
      <c r="G56" s="5">
        <v>112</v>
      </c>
    </row>
    <row r="57" spans="1:7">
      <c r="A57" s="177"/>
      <c r="B57" s="159" t="s">
        <v>632</v>
      </c>
      <c r="C57" s="157">
        <f>SUM(C50:C56)</f>
        <v>630</v>
      </c>
      <c r="D57" s="100">
        <f>SUM(D50:D56)</f>
        <v>20.149999999999999</v>
      </c>
      <c r="E57" s="100">
        <f>SUM(E50:E56)</f>
        <v>45.37</v>
      </c>
      <c r="F57" s="100">
        <f>SUM(F50:F56)</f>
        <v>131.41999999999999</v>
      </c>
      <c r="G57" s="100">
        <f>SUM(G50:G56)</f>
        <v>899.8</v>
      </c>
    </row>
    <row r="58" spans="1:7">
      <c r="A58" s="177"/>
      <c r="B58" s="252"/>
      <c r="C58" s="186"/>
      <c r="D58" s="177"/>
      <c r="E58" s="177"/>
      <c r="F58" s="177"/>
      <c r="G58" s="177"/>
    </row>
    <row r="59" spans="1:7">
      <c r="A59" s="177"/>
      <c r="B59" s="252"/>
      <c r="C59" s="186"/>
      <c r="D59" s="177"/>
      <c r="E59" s="177"/>
      <c r="F59" s="177"/>
      <c r="G59" s="177"/>
    </row>
    <row r="60" spans="1:7">
      <c r="A60" s="156"/>
      <c r="B60" s="155" t="s">
        <v>637</v>
      </c>
      <c r="C60" s="156"/>
      <c r="D60" s="156"/>
      <c r="E60" s="156"/>
      <c r="F60" s="156"/>
      <c r="G60" s="157"/>
    </row>
    <row r="61" spans="1:7">
      <c r="A61" s="253"/>
      <c r="B61" s="180" t="s">
        <v>615</v>
      </c>
      <c r="C61" s="253"/>
      <c r="D61" s="156"/>
      <c r="E61" s="156"/>
      <c r="F61" s="156"/>
      <c r="G61" s="157"/>
    </row>
    <row r="62" spans="1:7" ht="15.75">
      <c r="A62" s="170" t="s">
        <v>444</v>
      </c>
      <c r="B62" s="177" t="s">
        <v>718</v>
      </c>
      <c r="C62" s="181">
        <v>49</v>
      </c>
      <c r="D62" s="8">
        <v>0.4</v>
      </c>
      <c r="E62" s="8">
        <v>0.05</v>
      </c>
      <c r="F62" s="8">
        <v>0.85</v>
      </c>
      <c r="G62" s="5">
        <v>4</v>
      </c>
    </row>
    <row r="63" spans="1:7" ht="17.25" customHeight="1">
      <c r="A63" s="241" t="s">
        <v>18</v>
      </c>
      <c r="B63" s="254" t="s">
        <v>238</v>
      </c>
      <c r="C63" s="227">
        <v>50</v>
      </c>
      <c r="D63" s="241">
        <v>14.6</v>
      </c>
      <c r="E63" s="241">
        <v>12.2</v>
      </c>
      <c r="F63" s="241">
        <v>9.5000000000000001E-2</v>
      </c>
      <c r="G63" s="242">
        <v>168</v>
      </c>
    </row>
    <row r="64" spans="1:7" ht="16.5" customHeight="1">
      <c r="A64" s="255" t="s">
        <v>508</v>
      </c>
      <c r="B64" s="256" t="s">
        <v>625</v>
      </c>
      <c r="C64" s="43">
        <v>50</v>
      </c>
      <c r="D64" s="42">
        <v>1.4</v>
      </c>
      <c r="E64" s="42">
        <v>5.4</v>
      </c>
      <c r="F64" s="42">
        <v>3.9</v>
      </c>
      <c r="G64" s="98">
        <v>40</v>
      </c>
    </row>
    <row r="65" spans="1:7">
      <c r="A65" s="42" t="s">
        <v>126</v>
      </c>
      <c r="B65" s="42" t="s">
        <v>169</v>
      </c>
      <c r="C65" s="43">
        <v>180</v>
      </c>
      <c r="D65" s="42">
        <v>4.92</v>
      </c>
      <c r="E65" s="42">
        <v>12.96</v>
      </c>
      <c r="F65" s="42">
        <v>47.81</v>
      </c>
      <c r="G65" s="98">
        <v>278</v>
      </c>
    </row>
    <row r="66" spans="1:7">
      <c r="A66" s="42" t="s">
        <v>24</v>
      </c>
      <c r="B66" s="42" t="s">
        <v>25</v>
      </c>
      <c r="C66" s="43" t="s">
        <v>26</v>
      </c>
      <c r="D66" s="42">
        <v>0.26</v>
      </c>
      <c r="E66" s="42">
        <v>0.05</v>
      </c>
      <c r="F66" s="42">
        <v>15.22</v>
      </c>
      <c r="G66" s="98">
        <v>59</v>
      </c>
    </row>
    <row r="67" spans="1:7">
      <c r="A67" s="42" t="s">
        <v>64</v>
      </c>
      <c r="B67" s="42" t="s">
        <v>67</v>
      </c>
      <c r="C67" s="43">
        <v>30</v>
      </c>
      <c r="D67" s="42">
        <v>1.98</v>
      </c>
      <c r="E67" s="42">
        <v>0.33</v>
      </c>
      <c r="F67" s="42">
        <v>12.3</v>
      </c>
      <c r="G67" s="100">
        <v>62</v>
      </c>
    </row>
    <row r="68" spans="1:7">
      <c r="A68" s="98"/>
      <c r="B68" s="155" t="s">
        <v>620</v>
      </c>
      <c r="C68" s="156">
        <v>552</v>
      </c>
      <c r="D68" s="156">
        <f>SUM(D62:D67)</f>
        <v>23.560000000000002</v>
      </c>
      <c r="E68" s="156">
        <f>SUM(E62:E67)</f>
        <v>30.99</v>
      </c>
      <c r="F68" s="156">
        <f>SUM(F62:F67)</f>
        <v>80.174999999999997</v>
      </c>
      <c r="G68" s="158">
        <f>SUM(G62:G67)</f>
        <v>611</v>
      </c>
    </row>
    <row r="69" spans="1:7">
      <c r="A69" s="42"/>
      <c r="B69" s="155"/>
      <c r="C69" s="156"/>
      <c r="D69" s="98"/>
      <c r="E69" s="98"/>
      <c r="F69" s="98"/>
      <c r="G69" s="100"/>
    </row>
    <row r="70" spans="1:7">
      <c r="A70" s="42"/>
      <c r="B70" s="155" t="s">
        <v>621</v>
      </c>
      <c r="C70" s="43"/>
      <c r="D70" s="42"/>
      <c r="E70" s="42"/>
      <c r="F70" s="42"/>
      <c r="G70" s="177"/>
    </row>
    <row r="71" spans="1:7">
      <c r="A71" s="169" t="s">
        <v>449</v>
      </c>
      <c r="B71" s="44" t="s">
        <v>717</v>
      </c>
      <c r="C71" s="43">
        <v>39</v>
      </c>
      <c r="D71" s="42">
        <v>0.28000000000000003</v>
      </c>
      <c r="E71" s="42">
        <v>0.04</v>
      </c>
      <c r="F71" s="42">
        <v>0.76</v>
      </c>
      <c r="G71" s="98">
        <v>4.4000000000000004</v>
      </c>
    </row>
    <row r="72" spans="1:7" ht="15.75">
      <c r="A72" s="8" t="s">
        <v>366</v>
      </c>
      <c r="B72" s="8" t="s">
        <v>719</v>
      </c>
      <c r="C72" s="9">
        <v>75</v>
      </c>
      <c r="D72" s="8">
        <v>14.88</v>
      </c>
      <c r="E72" s="8">
        <v>26.44</v>
      </c>
      <c r="F72" s="8">
        <v>1.1000000000000001</v>
      </c>
      <c r="G72" s="5">
        <v>302</v>
      </c>
    </row>
    <row r="73" spans="1:7" ht="15.75">
      <c r="A73" s="8" t="s">
        <v>501</v>
      </c>
      <c r="B73" s="8" t="s">
        <v>720</v>
      </c>
      <c r="C73" s="9">
        <v>30</v>
      </c>
      <c r="D73" s="8">
        <v>0.3</v>
      </c>
      <c r="E73" s="8">
        <v>1.51</v>
      </c>
      <c r="F73" s="8">
        <v>1.84</v>
      </c>
      <c r="G73" s="5">
        <v>22</v>
      </c>
    </row>
    <row r="74" spans="1:7" ht="15.75">
      <c r="A74" s="8" t="s">
        <v>131</v>
      </c>
      <c r="B74" s="8" t="s">
        <v>132</v>
      </c>
      <c r="C74" s="9">
        <v>180</v>
      </c>
      <c r="D74" s="8">
        <v>4.32</v>
      </c>
      <c r="E74" s="8">
        <v>7.2</v>
      </c>
      <c r="F74" s="8">
        <v>44.4</v>
      </c>
      <c r="G74" s="5">
        <v>265</v>
      </c>
    </row>
    <row r="75" spans="1:7" ht="15.75">
      <c r="A75" s="8" t="s">
        <v>34</v>
      </c>
      <c r="B75" s="8" t="s">
        <v>35</v>
      </c>
      <c r="C75" s="9">
        <v>200</v>
      </c>
      <c r="D75" s="8">
        <v>0.4</v>
      </c>
      <c r="E75" s="8">
        <v>0</v>
      </c>
      <c r="F75" s="8">
        <v>23.6</v>
      </c>
      <c r="G75" s="5">
        <v>94</v>
      </c>
    </row>
    <row r="76" spans="1:7">
      <c r="A76" s="42" t="s">
        <v>64</v>
      </c>
      <c r="B76" s="42" t="s">
        <v>67</v>
      </c>
      <c r="C76" s="43">
        <v>30</v>
      </c>
      <c r="D76" s="42">
        <v>1.98</v>
      </c>
      <c r="E76" s="42">
        <v>0.33</v>
      </c>
      <c r="F76" s="42">
        <v>12.3</v>
      </c>
      <c r="G76" s="100">
        <v>62</v>
      </c>
    </row>
    <row r="77" spans="1:7">
      <c r="A77" s="98"/>
      <c r="B77" s="155" t="s">
        <v>620</v>
      </c>
      <c r="C77" s="156">
        <f>SUM(C71:C76)</f>
        <v>554</v>
      </c>
      <c r="D77" s="98">
        <f>SUM(D71:D76)</f>
        <v>22.16</v>
      </c>
      <c r="E77" s="98">
        <f>SUM(E71:E76)</f>
        <v>35.520000000000003</v>
      </c>
      <c r="F77" s="98">
        <f>SUM(F71:F76)</f>
        <v>84</v>
      </c>
      <c r="G77" s="98">
        <f>SUM(G71:G76)</f>
        <v>749.4</v>
      </c>
    </row>
    <row r="78" spans="1:7">
      <c r="A78" s="42"/>
      <c r="B78" s="176"/>
      <c r="C78" s="43"/>
      <c r="D78" s="42"/>
      <c r="E78" s="42"/>
      <c r="F78" s="42"/>
      <c r="G78" s="100"/>
    </row>
    <row r="79" spans="1:7">
      <c r="A79" s="98"/>
      <c r="B79" s="155" t="s">
        <v>623</v>
      </c>
      <c r="C79" s="156"/>
      <c r="D79" s="98"/>
      <c r="E79" s="98"/>
      <c r="F79" s="98"/>
      <c r="G79" s="100"/>
    </row>
    <row r="80" spans="1:7" ht="15.75">
      <c r="A80" s="10" t="s">
        <v>486</v>
      </c>
      <c r="B80" s="8" t="s">
        <v>487</v>
      </c>
      <c r="C80" s="9">
        <v>150</v>
      </c>
      <c r="D80" s="8">
        <v>26.2</v>
      </c>
      <c r="E80" s="8">
        <v>23.2</v>
      </c>
      <c r="F80" s="8">
        <v>24.72</v>
      </c>
      <c r="G80" s="5">
        <v>412</v>
      </c>
    </row>
    <row r="81" spans="1:26" ht="15.75">
      <c r="A81" s="8" t="s">
        <v>515</v>
      </c>
      <c r="B81" s="42" t="s">
        <v>721</v>
      </c>
      <c r="C81" s="43">
        <v>30</v>
      </c>
      <c r="D81" s="8">
        <v>1.4999999999999999E-2</v>
      </c>
      <c r="E81" s="8">
        <v>6.0000000000000001E-3</v>
      </c>
      <c r="F81" s="8">
        <v>3.8</v>
      </c>
      <c r="G81" s="5">
        <v>15</v>
      </c>
    </row>
    <row r="82" spans="1:26">
      <c r="A82" s="42" t="s">
        <v>21</v>
      </c>
      <c r="B82" s="42" t="s">
        <v>22</v>
      </c>
      <c r="C82" s="43" t="s">
        <v>23</v>
      </c>
      <c r="D82" s="42">
        <v>0.2</v>
      </c>
      <c r="E82" s="42">
        <v>0.05</v>
      </c>
      <c r="F82" s="42">
        <v>15.01</v>
      </c>
      <c r="G82" s="98">
        <v>57</v>
      </c>
    </row>
    <row r="83" spans="1:26" ht="15.75">
      <c r="A83" s="42" t="s">
        <v>64</v>
      </c>
      <c r="B83" s="42" t="s">
        <v>70</v>
      </c>
      <c r="C83" s="43">
        <v>20</v>
      </c>
      <c r="D83" s="8">
        <v>1.5</v>
      </c>
      <c r="E83" s="8">
        <v>0.59</v>
      </c>
      <c r="F83" s="8">
        <v>10.27</v>
      </c>
      <c r="G83" s="12">
        <v>53</v>
      </c>
    </row>
    <row r="84" spans="1:26" ht="15.75">
      <c r="A84" s="42" t="s">
        <v>454</v>
      </c>
      <c r="B84" s="42" t="s">
        <v>636</v>
      </c>
      <c r="C84" s="43" t="s">
        <v>716</v>
      </c>
      <c r="D84" s="8">
        <v>0.6</v>
      </c>
      <c r="E84" s="8">
        <v>0.6</v>
      </c>
      <c r="F84" s="8">
        <v>14.7</v>
      </c>
      <c r="G84" s="98">
        <v>71</v>
      </c>
    </row>
    <row r="85" spans="1:26">
      <c r="A85" s="100"/>
      <c r="B85" s="155" t="s">
        <v>620</v>
      </c>
      <c r="C85" s="100">
        <v>551</v>
      </c>
      <c r="D85" s="100">
        <f>SUM(D80:D84)</f>
        <v>28.515000000000001</v>
      </c>
      <c r="E85" s="100">
        <f>SUM(E80:E84)</f>
        <v>24.446000000000002</v>
      </c>
      <c r="F85" s="100">
        <f>SUM(F80:F84)</f>
        <v>68.5</v>
      </c>
      <c r="G85" s="100">
        <f>SUM(G80:G84)</f>
        <v>608</v>
      </c>
    </row>
    <row r="86" spans="1:26">
      <c r="A86" s="42"/>
      <c r="B86" s="176"/>
      <c r="C86" s="43"/>
      <c r="D86" s="42"/>
      <c r="E86" s="42"/>
      <c r="F86" s="42"/>
      <c r="G86" s="100"/>
    </row>
    <row r="87" spans="1:26">
      <c r="A87" s="42"/>
      <c r="B87" s="155" t="s">
        <v>627</v>
      </c>
      <c r="C87" s="43"/>
      <c r="D87" s="42" t="s">
        <v>87</v>
      </c>
      <c r="E87" s="42" t="s">
        <v>87</v>
      </c>
      <c r="F87" s="42" t="s">
        <v>87</v>
      </c>
      <c r="G87" s="177" t="s">
        <v>87</v>
      </c>
    </row>
    <row r="88" spans="1:26" ht="15.75">
      <c r="A88" s="10" t="s">
        <v>18</v>
      </c>
      <c r="B88" s="10" t="s">
        <v>241</v>
      </c>
      <c r="C88" s="730" t="s">
        <v>207</v>
      </c>
      <c r="D88" s="10">
        <v>11.63</v>
      </c>
      <c r="E88" s="10">
        <v>11.74</v>
      </c>
      <c r="F88" s="10">
        <v>9.36</v>
      </c>
      <c r="G88" s="53">
        <v>187</v>
      </c>
    </row>
    <row r="89" spans="1:26" ht="15.75">
      <c r="A89" s="8" t="s">
        <v>506</v>
      </c>
      <c r="B89" s="42" t="s">
        <v>519</v>
      </c>
      <c r="C89" s="730"/>
      <c r="D89" s="8">
        <v>0.36</v>
      </c>
      <c r="E89" s="8">
        <v>0.33</v>
      </c>
      <c r="F89" s="8">
        <v>2.2999999999999998</v>
      </c>
      <c r="G89" s="5">
        <v>13</v>
      </c>
    </row>
    <row r="90" spans="1:26">
      <c r="A90" s="44" t="s">
        <v>136</v>
      </c>
      <c r="B90" s="44" t="s">
        <v>137</v>
      </c>
      <c r="C90" s="101">
        <v>180</v>
      </c>
      <c r="D90" s="44">
        <v>6.12</v>
      </c>
      <c r="E90" s="44">
        <v>10.98</v>
      </c>
      <c r="F90" s="44">
        <v>41.04</v>
      </c>
      <c r="G90" s="45">
        <v>294</v>
      </c>
    </row>
    <row r="91" spans="1:26" ht="35.25" customHeight="1">
      <c r="A91" s="25" t="s">
        <v>18</v>
      </c>
      <c r="B91" s="26" t="s">
        <v>722</v>
      </c>
      <c r="C91" s="27">
        <v>200</v>
      </c>
      <c r="D91" s="25">
        <v>0</v>
      </c>
      <c r="E91" s="25">
        <v>0</v>
      </c>
      <c r="F91" s="25">
        <v>28.96</v>
      </c>
      <c r="G91" s="28">
        <v>109</v>
      </c>
    </row>
    <row r="92" spans="1:26">
      <c r="A92" s="178" t="s">
        <v>64</v>
      </c>
      <c r="B92" s="178" t="s">
        <v>67</v>
      </c>
      <c r="C92" s="229">
        <v>30</v>
      </c>
      <c r="D92" s="178">
        <v>1.98</v>
      </c>
      <c r="E92" s="178">
        <v>0.33</v>
      </c>
      <c r="F92" s="178">
        <v>12.3</v>
      </c>
      <c r="G92" s="183">
        <v>62</v>
      </c>
    </row>
    <row r="93" spans="1:26" ht="15.75">
      <c r="A93" s="8" t="s">
        <v>454</v>
      </c>
      <c r="B93" s="42" t="s">
        <v>458</v>
      </c>
      <c r="C93" s="43" t="s">
        <v>590</v>
      </c>
      <c r="D93" s="8">
        <v>0.51</v>
      </c>
      <c r="E93" s="8">
        <v>0.13</v>
      </c>
      <c r="F93" s="8">
        <v>4.8</v>
      </c>
      <c r="G93" s="5">
        <v>24</v>
      </c>
    </row>
    <row r="94" spans="1:26">
      <c r="A94" s="98"/>
      <c r="B94" s="98" t="s">
        <v>620</v>
      </c>
      <c r="C94" s="156">
        <v>594</v>
      </c>
      <c r="D94" s="98">
        <f>SUM(D88:D93)</f>
        <v>20.6</v>
      </c>
      <c r="E94" s="98">
        <f>SUM(E88:E93)</f>
        <v>23.509999999999998</v>
      </c>
      <c r="F94" s="98">
        <f>SUM(F88:F93)</f>
        <v>98.759999999999991</v>
      </c>
      <c r="G94" s="98">
        <f>SUM(G88:G93)</f>
        <v>689</v>
      </c>
      <c r="Z94" s="204" t="s">
        <v>671</v>
      </c>
    </row>
    <row r="95" spans="1:26">
      <c r="A95" s="98"/>
      <c r="B95" s="155"/>
      <c r="C95" s="156"/>
      <c r="D95" s="98"/>
      <c r="E95" s="98"/>
      <c r="F95" s="98"/>
      <c r="G95" s="98"/>
    </row>
    <row r="96" spans="1:26">
      <c r="A96" s="98"/>
      <c r="B96" s="155"/>
      <c r="C96" s="156"/>
      <c r="D96" s="98"/>
      <c r="E96" s="98"/>
      <c r="F96" s="98"/>
      <c r="G96" s="98"/>
    </row>
    <row r="97" spans="1:28">
      <c r="A97" s="183"/>
      <c r="B97" s="184" t="s">
        <v>629</v>
      </c>
      <c r="C97" s="185"/>
      <c r="D97" s="183"/>
      <c r="E97" s="183"/>
      <c r="F97" s="183"/>
      <c r="G97" s="100"/>
      <c r="AA97">
        <v>75</v>
      </c>
      <c r="AB97">
        <v>34.11</v>
      </c>
    </row>
    <row r="98" spans="1:28" ht="15.75">
      <c r="A98" s="42"/>
      <c r="B98" s="8" t="s">
        <v>463</v>
      </c>
      <c r="C98" s="43">
        <v>36</v>
      </c>
      <c r="D98" s="8">
        <v>1.08</v>
      </c>
      <c r="E98" s="8">
        <v>0.18</v>
      </c>
      <c r="F98" s="8">
        <v>2.63</v>
      </c>
      <c r="G98" s="5">
        <v>21</v>
      </c>
    </row>
    <row r="99" spans="1:28" ht="15.75">
      <c r="A99" s="8" t="s">
        <v>18</v>
      </c>
      <c r="B99" s="8" t="s">
        <v>351</v>
      </c>
      <c r="C99" s="9">
        <v>80</v>
      </c>
      <c r="D99" s="8">
        <v>12.2</v>
      </c>
      <c r="E99" s="8">
        <v>11.37</v>
      </c>
      <c r="F99" s="8">
        <v>11.42</v>
      </c>
      <c r="G99" s="5">
        <v>194</v>
      </c>
      <c r="AA99">
        <v>29</v>
      </c>
      <c r="AB99">
        <v>8.6999999999999993</v>
      </c>
    </row>
    <row r="100" spans="1:28" ht="15.75">
      <c r="A100" s="8" t="s">
        <v>501</v>
      </c>
      <c r="B100" s="8" t="s">
        <v>616</v>
      </c>
      <c r="C100" s="9">
        <v>50</v>
      </c>
      <c r="D100" s="8">
        <v>0.5</v>
      </c>
      <c r="E100" s="8">
        <v>2.52</v>
      </c>
      <c r="F100" s="8">
        <v>3.1</v>
      </c>
      <c r="G100" s="5">
        <v>37</v>
      </c>
    </row>
    <row r="101" spans="1:28">
      <c r="A101" s="42" t="s">
        <v>131</v>
      </c>
      <c r="B101" s="42" t="s">
        <v>132</v>
      </c>
      <c r="C101" s="43">
        <v>180</v>
      </c>
      <c r="D101" s="42">
        <v>4.32</v>
      </c>
      <c r="E101" s="42">
        <v>7.2</v>
      </c>
      <c r="F101" s="42">
        <v>44.4</v>
      </c>
      <c r="G101" s="98">
        <v>265</v>
      </c>
      <c r="Z101" s="177" t="s">
        <v>561</v>
      </c>
      <c r="AA101" s="177" t="s">
        <v>673</v>
      </c>
      <c r="AB101" s="177">
        <v>2.09</v>
      </c>
    </row>
    <row r="102" spans="1:28" ht="33.75" customHeight="1">
      <c r="A102" s="25" t="s">
        <v>45</v>
      </c>
      <c r="B102" s="26" t="s">
        <v>46</v>
      </c>
      <c r="C102" s="27">
        <v>200</v>
      </c>
      <c r="D102" s="25">
        <v>0.32</v>
      </c>
      <c r="E102" s="25">
        <v>0</v>
      </c>
      <c r="F102" s="25">
        <v>35.799999999999997</v>
      </c>
      <c r="G102" s="28">
        <v>98</v>
      </c>
    </row>
    <row r="103" spans="1:28">
      <c r="A103" s="42" t="s">
        <v>64</v>
      </c>
      <c r="B103" s="42" t="s">
        <v>67</v>
      </c>
      <c r="C103" s="43">
        <v>30</v>
      </c>
      <c r="D103" s="42">
        <v>1.98</v>
      </c>
      <c r="E103" s="42">
        <v>0.33</v>
      </c>
      <c r="F103" s="42">
        <v>12.3</v>
      </c>
      <c r="G103" s="100">
        <v>62</v>
      </c>
    </row>
    <row r="104" spans="1:28">
      <c r="A104" s="98"/>
      <c r="B104" s="155" t="s">
        <v>639</v>
      </c>
      <c r="C104" s="156">
        <f>SUM(C98:C103)</f>
        <v>576</v>
      </c>
      <c r="D104" s="98">
        <f>SUM(D98:D103)</f>
        <v>20.400000000000002</v>
      </c>
      <c r="E104" s="98">
        <f>SUM(E98:E103)</f>
        <v>21.599999999999998</v>
      </c>
      <c r="F104" s="98">
        <f>SUM(F98:F103)</f>
        <v>109.64999999999999</v>
      </c>
      <c r="G104" s="100">
        <f>SUM(G98:G103)</f>
        <v>677</v>
      </c>
    </row>
    <row r="105" spans="1:28">
      <c r="A105" s="98"/>
      <c r="B105" s="155"/>
      <c r="C105" s="156"/>
      <c r="D105" s="98"/>
      <c r="E105" s="98"/>
      <c r="F105" s="98"/>
      <c r="G105" s="100"/>
    </row>
    <row r="106" spans="1:28">
      <c r="A106" s="177"/>
      <c r="B106" s="100" t="s">
        <v>633</v>
      </c>
      <c r="C106" s="177"/>
      <c r="D106" s="177"/>
      <c r="E106" s="177"/>
      <c r="F106" s="177"/>
      <c r="G106" s="177"/>
      <c r="AA106">
        <v>75</v>
      </c>
      <c r="AB106">
        <v>34.11</v>
      </c>
    </row>
    <row r="107" spans="1:28" ht="15.75">
      <c r="A107" s="8" t="s">
        <v>246</v>
      </c>
      <c r="B107" s="8" t="s">
        <v>660</v>
      </c>
      <c r="C107" s="9">
        <v>80</v>
      </c>
      <c r="D107" s="8">
        <v>12.1</v>
      </c>
      <c r="E107" s="8">
        <v>10.9</v>
      </c>
      <c r="F107" s="8">
        <v>10.8</v>
      </c>
      <c r="G107" s="5">
        <v>190</v>
      </c>
    </row>
    <row r="108" spans="1:28">
      <c r="A108" s="42" t="s">
        <v>348</v>
      </c>
      <c r="B108" s="42" t="s">
        <v>710</v>
      </c>
      <c r="C108" s="43">
        <v>30</v>
      </c>
      <c r="D108" s="42">
        <v>0.62</v>
      </c>
      <c r="E108" s="42">
        <v>1.58</v>
      </c>
      <c r="F108" s="42">
        <v>2.13</v>
      </c>
      <c r="G108" s="98">
        <v>25</v>
      </c>
      <c r="AA108">
        <v>29</v>
      </c>
      <c r="AB108">
        <v>8.6999999999999993</v>
      </c>
    </row>
    <row r="109" spans="1:28">
      <c r="A109" s="42" t="s">
        <v>126</v>
      </c>
      <c r="B109" s="42" t="s">
        <v>638</v>
      </c>
      <c r="C109" s="43">
        <v>180</v>
      </c>
      <c r="D109" s="42">
        <v>4.92</v>
      </c>
      <c r="E109" s="42">
        <v>12.96</v>
      </c>
      <c r="F109" s="42">
        <v>47.81</v>
      </c>
      <c r="G109" s="98">
        <v>278</v>
      </c>
    </row>
    <row r="110" spans="1:28" ht="15.75">
      <c r="A110" s="8" t="s">
        <v>18</v>
      </c>
      <c r="B110" s="8" t="s">
        <v>711</v>
      </c>
      <c r="C110" s="9">
        <v>30</v>
      </c>
      <c r="D110" s="8">
        <v>0.9</v>
      </c>
      <c r="E110" s="8">
        <v>0.15</v>
      </c>
      <c r="F110" s="8">
        <v>2.19</v>
      </c>
      <c r="G110" s="5">
        <v>17</v>
      </c>
      <c r="Z110" s="177" t="s">
        <v>561</v>
      </c>
      <c r="AA110" s="177" t="s">
        <v>673</v>
      </c>
      <c r="AB110" s="177">
        <v>2.09</v>
      </c>
    </row>
    <row r="111" spans="1:28" ht="15.75">
      <c r="A111" s="8" t="s">
        <v>18</v>
      </c>
      <c r="B111" s="8" t="s">
        <v>31</v>
      </c>
      <c r="C111" s="9">
        <v>200</v>
      </c>
      <c r="D111" s="8">
        <v>0.2</v>
      </c>
      <c r="E111" s="8">
        <v>0.05</v>
      </c>
      <c r="F111" s="8">
        <v>12.1</v>
      </c>
      <c r="G111" s="5">
        <v>46</v>
      </c>
    </row>
    <row r="112" spans="1:28">
      <c r="A112" s="42" t="s">
        <v>64</v>
      </c>
      <c r="B112" s="42" t="s">
        <v>67</v>
      </c>
      <c r="C112" s="43">
        <v>40</v>
      </c>
      <c r="D112" s="42">
        <v>2.64</v>
      </c>
      <c r="E112" s="42">
        <v>0.44</v>
      </c>
      <c r="F112" s="42">
        <v>16.399999999999999</v>
      </c>
      <c r="G112" s="98">
        <v>83</v>
      </c>
      <c r="Z112" s="236"/>
      <c r="AA112" s="236"/>
      <c r="AB112" s="236"/>
    </row>
    <row r="113" spans="1:28" ht="15.75">
      <c r="A113" s="42" t="s">
        <v>18</v>
      </c>
      <c r="B113" s="178" t="s">
        <v>553</v>
      </c>
      <c r="C113" s="43">
        <v>42</v>
      </c>
      <c r="D113" s="8">
        <v>2.64</v>
      </c>
      <c r="E113" s="8">
        <v>11.8</v>
      </c>
      <c r="F113" s="8">
        <v>23.24</v>
      </c>
      <c r="G113" s="98">
        <v>189</v>
      </c>
      <c r="Z113" s="236" t="s">
        <v>674</v>
      </c>
      <c r="AA113" s="236">
        <v>125</v>
      </c>
      <c r="AB113" s="236">
        <v>20.6</v>
      </c>
    </row>
    <row r="114" spans="1:28">
      <c r="A114" s="98"/>
      <c r="B114" s="155" t="s">
        <v>620</v>
      </c>
      <c r="C114" s="156">
        <f>SUM(C107:C113)</f>
        <v>602</v>
      </c>
      <c r="D114" s="98">
        <f>SUM(D107:D113)</f>
        <v>24.02</v>
      </c>
      <c r="E114" s="98">
        <f>SUM(E107:E113)</f>
        <v>37.880000000000003</v>
      </c>
      <c r="F114" s="98">
        <f>SUM(F107:F113)</f>
        <v>114.67</v>
      </c>
      <c r="G114" s="98">
        <f>SUM(G107:G113)</f>
        <v>828</v>
      </c>
      <c r="Z114" s="236" t="s">
        <v>675</v>
      </c>
      <c r="AA114" s="236" t="s">
        <v>590</v>
      </c>
      <c r="AB114" s="236">
        <v>41.5</v>
      </c>
    </row>
    <row r="115" spans="1:28">
      <c r="Z115" s="211" t="s">
        <v>676</v>
      </c>
      <c r="AA115" s="211"/>
      <c r="AB115" s="211" t="e">
        <f ca="1">SUM(AB106:AB115)</f>
        <v>#VALUE!</v>
      </c>
    </row>
    <row r="117" spans="1:28">
      <c r="Z117" s="219"/>
      <c r="AA117" s="219"/>
      <c r="AB117" s="219"/>
    </row>
    <row r="118" spans="1:28">
      <c r="Z118" s="219"/>
      <c r="AA118" s="219"/>
      <c r="AB118" s="219"/>
    </row>
    <row r="119" spans="1:28">
      <c r="Z119" s="219"/>
      <c r="AA119" s="219"/>
      <c r="AB119" s="219"/>
    </row>
    <row r="120" spans="1:28">
      <c r="Z120" s="219"/>
      <c r="AA120" s="219"/>
      <c r="AB120" s="219"/>
    </row>
    <row r="125" spans="1:28">
      <c r="AA125">
        <v>75</v>
      </c>
      <c r="AB125">
        <v>34.11</v>
      </c>
    </row>
    <row r="127" spans="1:28">
      <c r="AA127">
        <v>28</v>
      </c>
      <c r="AB127">
        <v>8.51</v>
      </c>
    </row>
    <row r="129" spans="27:28">
      <c r="AB129">
        <v>5.28</v>
      </c>
    </row>
    <row r="134" spans="27:28">
      <c r="AA134">
        <v>75</v>
      </c>
      <c r="AB134">
        <v>34.11</v>
      </c>
    </row>
    <row r="136" spans="27:28">
      <c r="AA136">
        <v>25</v>
      </c>
      <c r="AB136">
        <v>7.41</v>
      </c>
    </row>
    <row r="138" spans="27:28">
      <c r="AB138">
        <v>8.3800000000000008</v>
      </c>
    </row>
    <row r="143" spans="27:28">
      <c r="AA143">
        <v>75</v>
      </c>
      <c r="AB143">
        <v>34.11</v>
      </c>
    </row>
    <row r="145" spans="1:28">
      <c r="AA145">
        <v>32</v>
      </c>
      <c r="AB145">
        <v>9.51</v>
      </c>
    </row>
    <row r="153" spans="1:28">
      <c r="A153" s="214" t="s">
        <v>671</v>
      </c>
    </row>
    <row r="156" spans="1:28">
      <c r="B156">
        <v>75</v>
      </c>
      <c r="C156">
        <v>34.11</v>
      </c>
    </row>
    <row r="158" spans="1:28">
      <c r="B158">
        <v>29</v>
      </c>
      <c r="C158">
        <v>8.6999999999999993</v>
      </c>
    </row>
    <row r="160" spans="1:28">
      <c r="A160" s="177" t="s">
        <v>561</v>
      </c>
      <c r="B160" s="177" t="s">
        <v>673</v>
      </c>
      <c r="C160" s="177">
        <v>2.09</v>
      </c>
    </row>
    <row r="165" spans="1:3">
      <c r="B165">
        <v>75</v>
      </c>
      <c r="C165">
        <v>34.11</v>
      </c>
    </row>
    <row r="167" spans="1:3">
      <c r="B167">
        <v>29</v>
      </c>
      <c r="C167">
        <v>8.6999999999999993</v>
      </c>
    </row>
    <row r="169" spans="1:3">
      <c r="A169" s="177" t="s">
        <v>561</v>
      </c>
      <c r="B169" s="177" t="s">
        <v>673</v>
      </c>
      <c r="C169" s="177">
        <v>2.09</v>
      </c>
    </row>
    <row r="171" spans="1:3">
      <c r="A171" s="236"/>
      <c r="B171" s="236"/>
      <c r="C171" s="236"/>
    </row>
    <row r="172" spans="1:3">
      <c r="A172" s="236" t="s">
        <v>674</v>
      </c>
      <c r="B172" s="236">
        <v>125</v>
      </c>
      <c r="C172" s="236">
        <v>20.6</v>
      </c>
    </row>
    <row r="173" spans="1:3">
      <c r="A173" s="236" t="s">
        <v>675</v>
      </c>
      <c r="B173" s="236" t="s">
        <v>590</v>
      </c>
      <c r="C173" s="236">
        <v>41.5</v>
      </c>
    </row>
    <row r="174" spans="1:3">
      <c r="A174" s="211" t="s">
        <v>676</v>
      </c>
      <c r="B174" s="211"/>
      <c r="C174" s="211" t="e">
        <f ca="1">SUM(C165:C174)</f>
        <v>#VALUE!</v>
      </c>
    </row>
    <row r="177" spans="2:3">
      <c r="B177">
        <v>75</v>
      </c>
      <c r="C177">
        <v>34.11</v>
      </c>
    </row>
    <row r="179" spans="2:3">
      <c r="B179">
        <v>28</v>
      </c>
      <c r="C179">
        <v>8.51</v>
      </c>
    </row>
    <row r="181" spans="2:3">
      <c r="C181">
        <v>5.28</v>
      </c>
    </row>
    <row r="186" spans="2:3">
      <c r="B186">
        <v>75</v>
      </c>
      <c r="C186">
        <v>34.11</v>
      </c>
    </row>
    <row r="188" spans="2:3">
      <c r="B188">
        <v>25</v>
      </c>
      <c r="C188">
        <v>7.41</v>
      </c>
    </row>
    <row r="190" spans="2:3">
      <c r="C190">
        <v>8.3800000000000008</v>
      </c>
    </row>
    <row r="195" spans="2:3">
      <c r="B195">
        <v>75</v>
      </c>
      <c r="C195">
        <v>34.11</v>
      </c>
    </row>
    <row r="197" spans="2:3">
      <c r="B197">
        <v>32</v>
      </c>
      <c r="C197">
        <v>9.51</v>
      </c>
    </row>
  </sheetData>
  <mergeCells count="2">
    <mergeCell ref="C3:F3"/>
    <mergeCell ref="C88:C89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97"/>
  <sheetViews>
    <sheetView topLeftCell="B175" zoomScaleNormal="100" workbookViewId="0">
      <selection activeCell="F192" sqref="F192:F193"/>
    </sheetView>
  </sheetViews>
  <sheetFormatPr defaultColWidth="9.140625" defaultRowHeight="15"/>
  <cols>
    <col min="1" max="1" width="34.5703125" customWidth="1"/>
    <col min="3" max="3" width="8.140625" customWidth="1"/>
    <col min="4" max="4" width="9.5703125" style="219" customWidth="1"/>
    <col min="5" max="5" width="29.140625" style="219" customWidth="1"/>
    <col min="7" max="7" width="7.28515625" customWidth="1"/>
    <col min="8" max="8" width="8.140625" style="219" customWidth="1"/>
    <col min="9" max="9" width="31.5703125" customWidth="1"/>
    <col min="10" max="10" width="8" customWidth="1"/>
    <col min="11" max="11" width="6.85546875" customWidth="1"/>
    <col min="12" max="12" width="8.140625" style="219" customWidth="1"/>
    <col min="13" max="13" width="29.85546875" customWidth="1"/>
    <col min="14" max="14" width="7.5703125" customWidth="1"/>
    <col min="15" max="15" width="7.28515625" customWidth="1"/>
    <col min="16" max="16" width="7.28515625" style="219" customWidth="1"/>
    <col min="17" max="17" width="30.42578125" customWidth="1"/>
    <col min="18" max="18" width="8.140625" customWidth="1"/>
    <col min="19" max="19" width="8.5703125" customWidth="1"/>
    <col min="20" max="20" width="7.42578125" style="219" customWidth="1"/>
    <col min="21" max="21" width="17.28515625" style="219" customWidth="1"/>
  </cols>
  <sheetData>
    <row r="1" spans="1:21" s="50" customFormat="1" ht="14.25">
      <c r="A1" s="233" t="s">
        <v>723</v>
      </c>
      <c r="B1" s="257"/>
      <c r="C1" s="233"/>
      <c r="D1" s="258"/>
      <c r="E1" s="259"/>
      <c r="F1" s="260"/>
      <c r="H1" s="129"/>
      <c r="L1" s="129"/>
      <c r="P1" s="129"/>
      <c r="T1" s="129"/>
      <c r="U1" s="129"/>
    </row>
    <row r="2" spans="1:21" s="99" customFormat="1">
      <c r="A2" s="233" t="s">
        <v>724</v>
      </c>
      <c r="B2" s="257"/>
      <c r="C2" s="233"/>
      <c r="D2" s="258"/>
      <c r="E2" s="107"/>
      <c r="F2" s="261"/>
      <c r="H2" s="107"/>
      <c r="I2" s="99" t="s">
        <v>725</v>
      </c>
      <c r="L2" s="107"/>
      <c r="M2" s="99" t="s">
        <v>726</v>
      </c>
      <c r="P2" s="107"/>
      <c r="Q2" s="99" t="s">
        <v>727</v>
      </c>
      <c r="T2" s="107"/>
      <c r="U2" s="107"/>
    </row>
    <row r="3" spans="1:21" s="99" customFormat="1">
      <c r="A3" s="183" t="s">
        <v>728</v>
      </c>
      <c r="B3" s="215"/>
      <c r="C3" s="183"/>
      <c r="D3" s="223"/>
      <c r="E3" s="161" t="s">
        <v>729</v>
      </c>
      <c r="F3" s="262"/>
      <c r="G3" s="100"/>
      <c r="H3" s="161"/>
      <c r="I3" s="731" t="s">
        <v>730</v>
      </c>
      <c r="J3" s="731"/>
      <c r="K3" s="731"/>
      <c r="L3" s="264"/>
      <c r="M3" s="732" t="s">
        <v>731</v>
      </c>
      <c r="N3" s="732"/>
      <c r="O3" s="732"/>
      <c r="P3" s="732"/>
      <c r="Q3" s="732"/>
      <c r="R3" s="732"/>
      <c r="S3" s="732"/>
      <c r="T3" s="265"/>
      <c r="U3" s="107"/>
    </row>
    <row r="4" spans="1:21" s="99" customFormat="1">
      <c r="A4" s="183"/>
      <c r="B4" s="215"/>
      <c r="C4" s="266"/>
      <c r="D4" s="223"/>
      <c r="E4" s="267"/>
      <c r="F4" s="262"/>
      <c r="G4" s="100"/>
      <c r="H4" s="161"/>
      <c r="I4" s="100"/>
      <c r="J4" s="100"/>
      <c r="K4" s="263"/>
      <c r="L4" s="268"/>
      <c r="M4" s="269"/>
      <c r="N4" s="269"/>
      <c r="O4" s="269"/>
      <c r="P4" s="270"/>
      <c r="Q4" s="269"/>
      <c r="R4" s="269"/>
      <c r="S4" s="269"/>
      <c r="T4" s="265"/>
      <c r="U4" s="107"/>
    </row>
    <row r="5" spans="1:21" s="99" customFormat="1">
      <c r="A5" s="183" t="s">
        <v>732</v>
      </c>
      <c r="B5" s="215" t="s">
        <v>733</v>
      </c>
      <c r="C5" s="266" t="s">
        <v>734</v>
      </c>
      <c r="D5" s="223" t="s">
        <v>735</v>
      </c>
      <c r="E5" s="267" t="s">
        <v>736</v>
      </c>
      <c r="F5" s="262" t="s">
        <v>733</v>
      </c>
      <c r="G5" s="100" t="s">
        <v>614</v>
      </c>
      <c r="H5" s="161" t="s">
        <v>735</v>
      </c>
      <c r="I5" s="100" t="s">
        <v>737</v>
      </c>
      <c r="J5" s="100" t="s">
        <v>733</v>
      </c>
      <c r="K5" s="100" t="s">
        <v>734</v>
      </c>
      <c r="L5" s="271" t="s">
        <v>735</v>
      </c>
      <c r="M5" s="272" t="s">
        <v>738</v>
      </c>
      <c r="N5" s="272" t="s">
        <v>733</v>
      </c>
      <c r="O5" s="272" t="s">
        <v>614</v>
      </c>
      <c r="P5" s="271" t="s">
        <v>735</v>
      </c>
      <c r="Q5" s="272" t="s">
        <v>739</v>
      </c>
      <c r="R5" s="272" t="s">
        <v>733</v>
      </c>
      <c r="S5" s="272" t="s">
        <v>734</v>
      </c>
      <c r="T5" s="161" t="s">
        <v>735</v>
      </c>
      <c r="U5" s="107"/>
    </row>
    <row r="6" spans="1:21" s="99" customFormat="1">
      <c r="A6" s="183" t="s">
        <v>740</v>
      </c>
      <c r="B6" s="137"/>
      <c r="C6" s="178"/>
      <c r="D6" s="273"/>
      <c r="E6" s="274"/>
      <c r="F6" s="275"/>
      <c r="G6" s="177"/>
      <c r="H6" s="276"/>
      <c r="I6" s="177" t="s">
        <v>741</v>
      </c>
      <c r="J6" s="177" t="s">
        <v>742</v>
      </c>
      <c r="K6" s="277" t="s">
        <v>743</v>
      </c>
      <c r="L6" s="275">
        <v>15.87</v>
      </c>
      <c r="M6" s="177"/>
      <c r="N6" s="177"/>
      <c r="O6" s="177"/>
      <c r="P6" s="276"/>
      <c r="Q6" s="177" t="s">
        <v>741</v>
      </c>
      <c r="R6" s="177" t="s">
        <v>744</v>
      </c>
      <c r="S6" s="178" t="s">
        <v>745</v>
      </c>
      <c r="T6" s="196">
        <v>18.96</v>
      </c>
      <c r="U6" s="107"/>
    </row>
    <row r="7" spans="1:21" s="99" customFormat="1">
      <c r="A7" s="177" t="s">
        <v>746</v>
      </c>
      <c r="B7" s="733" t="s">
        <v>269</v>
      </c>
      <c r="C7" s="178">
        <v>152</v>
      </c>
      <c r="D7" s="196">
        <v>37.549999999999997</v>
      </c>
      <c r="E7" s="196" t="s">
        <v>747</v>
      </c>
      <c r="F7" s="278" t="s">
        <v>159</v>
      </c>
      <c r="G7" s="278">
        <v>242</v>
      </c>
      <c r="H7" s="279">
        <v>22.22</v>
      </c>
      <c r="I7" s="177" t="s">
        <v>748</v>
      </c>
      <c r="J7" s="733" t="s">
        <v>269</v>
      </c>
      <c r="K7" s="178">
        <v>152</v>
      </c>
      <c r="L7" s="196">
        <v>37.549999999999997</v>
      </c>
      <c r="M7" s="177" t="s">
        <v>749</v>
      </c>
      <c r="N7" s="177" t="s">
        <v>688</v>
      </c>
      <c r="O7" s="177">
        <v>333</v>
      </c>
      <c r="P7" s="276">
        <v>28.13</v>
      </c>
      <c r="Q7" s="177" t="s">
        <v>746</v>
      </c>
      <c r="R7" s="278">
        <v>80</v>
      </c>
      <c r="S7" s="178">
        <v>152</v>
      </c>
      <c r="T7" s="196">
        <v>37.549999999999997</v>
      </c>
      <c r="U7" s="107"/>
    </row>
    <row r="8" spans="1:21" s="99" customFormat="1">
      <c r="A8" s="99" t="s">
        <v>616</v>
      </c>
      <c r="B8" s="733"/>
      <c r="C8" s="99">
        <v>22</v>
      </c>
      <c r="D8" s="177">
        <v>1.38</v>
      </c>
      <c r="E8" s="276" t="s">
        <v>750</v>
      </c>
      <c r="F8" s="275" t="s">
        <v>751</v>
      </c>
      <c r="G8" s="177">
        <v>59</v>
      </c>
      <c r="H8" s="280">
        <v>3.7</v>
      </c>
      <c r="I8" s="177" t="s">
        <v>616</v>
      </c>
      <c r="J8" s="733"/>
      <c r="K8" s="99">
        <v>22</v>
      </c>
      <c r="L8" s="177">
        <v>1.38</v>
      </c>
      <c r="M8" s="177" t="s">
        <v>22</v>
      </c>
      <c r="N8" s="177">
        <v>200</v>
      </c>
      <c r="O8" s="177">
        <v>57</v>
      </c>
      <c r="P8" s="276">
        <v>2.6</v>
      </c>
      <c r="Q8" s="177" t="s">
        <v>616</v>
      </c>
      <c r="R8" s="177">
        <v>30</v>
      </c>
      <c r="S8" s="99">
        <v>22</v>
      </c>
      <c r="T8" s="177">
        <v>1.38</v>
      </c>
      <c r="U8" s="107"/>
    </row>
    <row r="9" spans="1:21" s="99" customFormat="1">
      <c r="A9" s="177" t="s">
        <v>654</v>
      </c>
      <c r="B9" s="99">
        <v>30</v>
      </c>
      <c r="C9" s="177">
        <v>2.1</v>
      </c>
      <c r="D9" s="177">
        <v>4.97</v>
      </c>
      <c r="E9" s="276" t="s">
        <v>752</v>
      </c>
      <c r="F9" s="275">
        <v>20</v>
      </c>
      <c r="G9" s="177">
        <v>100</v>
      </c>
      <c r="H9" s="280">
        <v>2.68</v>
      </c>
      <c r="I9" s="177" t="s">
        <v>654</v>
      </c>
      <c r="J9" s="177">
        <v>22</v>
      </c>
      <c r="K9" s="276">
        <v>2.4</v>
      </c>
      <c r="L9" s="177">
        <v>3.52</v>
      </c>
      <c r="M9" s="276" t="s">
        <v>70</v>
      </c>
      <c r="N9" s="275">
        <v>18</v>
      </c>
      <c r="O9" s="276">
        <v>47</v>
      </c>
      <c r="P9" s="276">
        <v>2.29</v>
      </c>
      <c r="Q9" s="177" t="s">
        <v>753</v>
      </c>
      <c r="R9" s="177">
        <v>180</v>
      </c>
      <c r="S9" s="177">
        <v>294</v>
      </c>
      <c r="T9" s="276">
        <v>11.2</v>
      </c>
      <c r="U9" s="107"/>
    </row>
    <row r="10" spans="1:21" s="99" customFormat="1">
      <c r="A10" s="177" t="s">
        <v>753</v>
      </c>
      <c r="B10" s="177">
        <v>180</v>
      </c>
      <c r="C10" s="177">
        <v>294</v>
      </c>
      <c r="D10" s="276">
        <v>11.2</v>
      </c>
      <c r="E10" s="276" t="s">
        <v>754</v>
      </c>
      <c r="F10" s="177">
        <v>200</v>
      </c>
      <c r="G10" s="177">
        <v>158</v>
      </c>
      <c r="H10" s="280">
        <v>40</v>
      </c>
      <c r="I10" s="177" t="s">
        <v>753</v>
      </c>
      <c r="J10" s="281">
        <v>150</v>
      </c>
      <c r="K10" s="281">
        <v>245</v>
      </c>
      <c r="L10" s="196">
        <v>9.33</v>
      </c>
      <c r="M10" s="276" t="s">
        <v>755</v>
      </c>
      <c r="N10" s="276">
        <v>50</v>
      </c>
      <c r="O10" s="276">
        <v>79</v>
      </c>
      <c r="P10" s="196">
        <v>15.98</v>
      </c>
      <c r="Q10" s="178" t="s">
        <v>22</v>
      </c>
      <c r="R10" s="178" t="s">
        <v>23</v>
      </c>
      <c r="S10" s="178">
        <v>57</v>
      </c>
      <c r="T10" s="196">
        <v>2.6</v>
      </c>
      <c r="U10" s="107"/>
    </row>
    <row r="11" spans="1:21" s="99" customFormat="1">
      <c r="A11" s="138" t="s">
        <v>756</v>
      </c>
      <c r="B11" s="196">
        <v>200</v>
      </c>
      <c r="C11" s="282">
        <v>98</v>
      </c>
      <c r="D11" s="282">
        <v>8.5399999999999991</v>
      </c>
      <c r="E11" s="196" t="s">
        <v>757</v>
      </c>
      <c r="F11" s="177">
        <v>136</v>
      </c>
      <c r="G11" s="276">
        <v>64</v>
      </c>
      <c r="H11" s="280">
        <v>16.399999999999999</v>
      </c>
      <c r="I11" s="138" t="s">
        <v>756</v>
      </c>
      <c r="J11" s="196">
        <v>200</v>
      </c>
      <c r="K11" s="282">
        <v>98</v>
      </c>
      <c r="L11" s="282">
        <v>8.5399999999999991</v>
      </c>
      <c r="M11" s="276"/>
      <c r="N11" s="177"/>
      <c r="O11" s="177"/>
      <c r="P11" s="177"/>
      <c r="Q11" s="276" t="s">
        <v>67</v>
      </c>
      <c r="R11" s="275">
        <v>27</v>
      </c>
      <c r="S11" s="177">
        <v>45</v>
      </c>
      <c r="T11" s="276">
        <v>2.2200000000000002</v>
      </c>
      <c r="U11" s="107"/>
    </row>
    <row r="12" spans="1:21" s="99" customFormat="1">
      <c r="A12" s="283" t="s">
        <v>618</v>
      </c>
      <c r="B12" s="284">
        <v>30</v>
      </c>
      <c r="C12" s="252">
        <v>62</v>
      </c>
      <c r="D12" s="276">
        <v>3.19</v>
      </c>
      <c r="F12" s="177"/>
      <c r="G12" s="177"/>
      <c r="H12" s="177"/>
      <c r="I12" s="276" t="s">
        <v>67</v>
      </c>
      <c r="J12" s="275">
        <v>30</v>
      </c>
      <c r="K12" s="177">
        <v>62</v>
      </c>
      <c r="L12" s="276">
        <v>2.5299999999999998</v>
      </c>
      <c r="M12" s="177"/>
      <c r="N12" s="177"/>
      <c r="O12" s="177"/>
      <c r="P12" s="276"/>
      <c r="Q12" s="276" t="s">
        <v>561</v>
      </c>
      <c r="R12" s="177" t="s">
        <v>673</v>
      </c>
      <c r="S12" s="177">
        <v>39</v>
      </c>
      <c r="T12" s="177">
        <v>2.09</v>
      </c>
      <c r="U12" s="107"/>
    </row>
    <row r="13" spans="1:21" s="99" customFormat="1">
      <c r="A13" s="107" t="s">
        <v>758</v>
      </c>
      <c r="B13" s="285">
        <v>150</v>
      </c>
      <c r="C13" s="285">
        <v>65</v>
      </c>
      <c r="D13" s="285">
        <v>21.17</v>
      </c>
      <c r="E13" s="286"/>
      <c r="F13" s="177"/>
      <c r="G13" s="276"/>
      <c r="H13" s="280"/>
      <c r="I13" s="276" t="s">
        <v>561</v>
      </c>
      <c r="J13" s="177" t="s">
        <v>759</v>
      </c>
      <c r="K13" s="177">
        <v>116</v>
      </c>
      <c r="L13" s="287">
        <v>6.28</v>
      </c>
      <c r="M13" s="177"/>
      <c r="N13" s="177"/>
      <c r="O13" s="177"/>
      <c r="P13" s="276"/>
      <c r="Q13" s="177"/>
      <c r="R13" s="177"/>
      <c r="S13" s="177"/>
      <c r="T13" s="276"/>
      <c r="U13" s="107"/>
    </row>
    <row r="14" spans="1:21" s="99" customFormat="1">
      <c r="A14" s="223" t="s">
        <v>760</v>
      </c>
      <c r="B14" s="206">
        <v>700</v>
      </c>
      <c r="C14" s="288">
        <f>SUM(C7:C13)</f>
        <v>695.1</v>
      </c>
      <c r="D14" s="289">
        <f>SUM(D7:D13)</f>
        <v>88</v>
      </c>
      <c r="E14" s="161" t="s">
        <v>760</v>
      </c>
      <c r="F14" s="183">
        <v>768</v>
      </c>
      <c r="G14" s="290">
        <f>SUM(G7:G11)</f>
        <v>623</v>
      </c>
      <c r="H14" s="291">
        <f>SUM(H7:H11)</f>
        <v>85</v>
      </c>
      <c r="I14" s="161" t="s">
        <v>760</v>
      </c>
      <c r="J14" s="100">
        <v>804.5</v>
      </c>
      <c r="K14" s="100">
        <v>809.4</v>
      </c>
      <c r="L14" s="292">
        <f>SUM(L6:L13)</f>
        <v>85</v>
      </c>
      <c r="M14" s="100" t="s">
        <v>760</v>
      </c>
      <c r="N14" s="100">
        <v>595</v>
      </c>
      <c r="O14" s="100">
        <f>SUM(O7:O13)</f>
        <v>516</v>
      </c>
      <c r="P14" s="292">
        <f>SUM(P7:P13)</f>
        <v>49</v>
      </c>
      <c r="Q14" s="223" t="s">
        <v>760</v>
      </c>
      <c r="R14" s="206">
        <v>849</v>
      </c>
      <c r="S14" s="288">
        <v>799</v>
      </c>
      <c r="T14" s="289">
        <f>SUM(T6:T13)</f>
        <v>76</v>
      </c>
      <c r="U14" s="293">
        <f>P14+T14</f>
        <v>125</v>
      </c>
    </row>
    <row r="15" spans="1:21" s="99" customFormat="1">
      <c r="A15" s="223"/>
      <c r="B15" s="206"/>
      <c r="C15" s="223"/>
      <c r="D15" s="223"/>
      <c r="E15" s="276"/>
      <c r="F15" s="276"/>
      <c r="G15" s="177"/>
      <c r="H15" s="276"/>
      <c r="I15" s="100"/>
      <c r="J15" s="183"/>
      <c r="K15" s="100"/>
      <c r="L15" s="161"/>
      <c r="M15" s="100"/>
      <c r="N15" s="100"/>
      <c r="O15" s="100"/>
      <c r="P15" s="161"/>
      <c r="Q15" s="100"/>
      <c r="R15" s="183"/>
      <c r="S15" s="100"/>
      <c r="T15" s="161"/>
      <c r="U15" s="107"/>
    </row>
    <row r="16" spans="1:21" s="99" customFormat="1">
      <c r="A16" s="223" t="s">
        <v>761</v>
      </c>
      <c r="B16" s="294"/>
      <c r="C16" s="196"/>
      <c r="D16" s="196"/>
      <c r="E16" s="286"/>
      <c r="F16" s="275"/>
      <c r="G16" s="177"/>
      <c r="H16" s="276"/>
      <c r="I16" s="177" t="s">
        <v>762</v>
      </c>
      <c r="J16" s="276" t="s">
        <v>763</v>
      </c>
      <c r="K16" s="276" t="s">
        <v>764</v>
      </c>
      <c r="L16" s="276">
        <v>7.92</v>
      </c>
      <c r="M16" s="177"/>
      <c r="N16" s="177"/>
      <c r="O16" s="177"/>
      <c r="P16" s="276"/>
      <c r="Q16" s="177" t="s">
        <v>762</v>
      </c>
      <c r="R16" s="177" t="s">
        <v>765</v>
      </c>
      <c r="S16" s="178" t="s">
        <v>766</v>
      </c>
      <c r="T16" s="276">
        <v>9.51</v>
      </c>
      <c r="U16" s="107"/>
    </row>
    <row r="17" spans="1:24" s="99" customFormat="1" ht="30" customHeight="1">
      <c r="A17" s="295" t="s">
        <v>767</v>
      </c>
      <c r="B17" s="296" t="s">
        <v>223</v>
      </c>
      <c r="C17" s="196">
        <v>357</v>
      </c>
      <c r="D17" s="282">
        <v>51.29</v>
      </c>
      <c r="E17" s="297" t="s">
        <v>768</v>
      </c>
      <c r="F17" s="734" t="s">
        <v>269</v>
      </c>
      <c r="G17" s="298">
        <v>212</v>
      </c>
      <c r="H17" s="196">
        <v>50.97</v>
      </c>
      <c r="I17" s="196" t="s">
        <v>767</v>
      </c>
      <c r="J17" s="296" t="s">
        <v>223</v>
      </c>
      <c r="K17" s="196">
        <v>357</v>
      </c>
      <c r="L17" s="282">
        <v>51.29</v>
      </c>
      <c r="M17" s="299" t="s">
        <v>769</v>
      </c>
      <c r="N17" s="177" t="s">
        <v>692</v>
      </c>
      <c r="O17" s="177" t="s">
        <v>693</v>
      </c>
      <c r="P17" s="276">
        <v>20.41</v>
      </c>
      <c r="Q17" s="295" t="s">
        <v>770</v>
      </c>
      <c r="R17" s="296" t="s">
        <v>223</v>
      </c>
      <c r="S17" s="196">
        <v>357</v>
      </c>
      <c r="T17" s="196">
        <v>51.29</v>
      </c>
      <c r="U17" s="138"/>
      <c r="V17" s="300"/>
      <c r="W17" s="138"/>
      <c r="X17" s="126"/>
    </row>
    <row r="18" spans="1:24" s="99" customFormat="1">
      <c r="A18" s="196" t="s">
        <v>132</v>
      </c>
      <c r="B18" s="301">
        <v>180</v>
      </c>
      <c r="C18" s="196">
        <v>265</v>
      </c>
      <c r="D18" s="196">
        <v>19.79</v>
      </c>
      <c r="E18" s="107" t="s">
        <v>625</v>
      </c>
      <c r="F18" s="734"/>
      <c r="G18" s="177">
        <v>24</v>
      </c>
      <c r="H18" s="178">
        <v>2.93</v>
      </c>
      <c r="I18" s="196" t="s">
        <v>132</v>
      </c>
      <c r="J18" s="301">
        <v>150</v>
      </c>
      <c r="K18" s="196">
        <v>221</v>
      </c>
      <c r="L18" s="196">
        <v>16.489999999999998</v>
      </c>
      <c r="M18" s="178" t="s">
        <v>22</v>
      </c>
      <c r="N18" s="178" t="s">
        <v>23</v>
      </c>
      <c r="O18" s="178">
        <v>57</v>
      </c>
      <c r="P18" s="196">
        <v>2.6</v>
      </c>
      <c r="Q18" s="196" t="s">
        <v>132</v>
      </c>
      <c r="R18" s="301">
        <v>180</v>
      </c>
      <c r="S18" s="196">
        <v>265</v>
      </c>
      <c r="T18" s="196">
        <v>19.79</v>
      </c>
      <c r="U18" s="138"/>
      <c r="V18" s="302"/>
      <c r="W18" s="138"/>
      <c r="X18" s="138"/>
    </row>
    <row r="19" spans="1:24" s="99" customFormat="1">
      <c r="A19" s="99" t="s">
        <v>771</v>
      </c>
      <c r="B19" s="177">
        <v>51</v>
      </c>
      <c r="C19" s="196">
        <v>9.1999999999999993</v>
      </c>
      <c r="D19" s="137">
        <v>9.26</v>
      </c>
      <c r="E19" s="280" t="s">
        <v>772</v>
      </c>
      <c r="F19" s="177">
        <v>150</v>
      </c>
      <c r="G19" s="252">
        <v>232</v>
      </c>
      <c r="H19" s="196">
        <v>12.57</v>
      </c>
      <c r="I19" s="276" t="s">
        <v>36</v>
      </c>
      <c r="J19" s="276">
        <v>200</v>
      </c>
      <c r="K19" s="276">
        <v>93</v>
      </c>
      <c r="L19" s="280">
        <v>5.13</v>
      </c>
      <c r="M19" s="177" t="s">
        <v>773</v>
      </c>
      <c r="N19" s="276" t="s">
        <v>774</v>
      </c>
      <c r="O19" s="276">
        <v>196</v>
      </c>
      <c r="P19" s="303">
        <v>9.9600000000000009</v>
      </c>
      <c r="Q19" s="276" t="s">
        <v>36</v>
      </c>
      <c r="R19" s="276">
        <v>200</v>
      </c>
      <c r="S19" s="276">
        <v>93</v>
      </c>
      <c r="T19" s="276">
        <v>5.13</v>
      </c>
      <c r="U19" s="107"/>
      <c r="V19" s="107"/>
      <c r="W19" s="107"/>
      <c r="X19" s="107"/>
    </row>
    <row r="20" spans="1:24" s="99" customFormat="1">
      <c r="A20" s="276" t="s">
        <v>36</v>
      </c>
      <c r="B20" s="276">
        <v>200</v>
      </c>
      <c r="C20" s="276">
        <v>93</v>
      </c>
      <c r="D20" s="280">
        <v>5.13</v>
      </c>
      <c r="E20" s="196" t="s">
        <v>775</v>
      </c>
      <c r="F20" s="304">
        <v>200</v>
      </c>
      <c r="G20" s="178">
        <v>106</v>
      </c>
      <c r="H20" s="196">
        <v>9.4</v>
      </c>
      <c r="I20" s="276" t="s">
        <v>67</v>
      </c>
      <c r="J20" s="275">
        <v>15</v>
      </c>
      <c r="K20" s="177">
        <v>31</v>
      </c>
      <c r="L20" s="276">
        <v>1.26</v>
      </c>
      <c r="M20" s="276" t="s">
        <v>70</v>
      </c>
      <c r="N20" s="275">
        <v>30</v>
      </c>
      <c r="O20" s="177">
        <v>80</v>
      </c>
      <c r="P20" s="276">
        <v>4.03</v>
      </c>
      <c r="Q20" s="177" t="s">
        <v>67</v>
      </c>
      <c r="R20" s="276">
        <v>27</v>
      </c>
      <c r="S20" s="177">
        <v>56</v>
      </c>
      <c r="T20" s="276">
        <v>2.2799999999999998</v>
      </c>
      <c r="U20" s="107"/>
      <c r="V20" s="261"/>
      <c r="X20" s="107"/>
    </row>
    <row r="21" spans="1:24" s="99" customFormat="1">
      <c r="A21" s="276" t="s">
        <v>67</v>
      </c>
      <c r="B21" s="275">
        <v>30</v>
      </c>
      <c r="C21" s="177">
        <v>62</v>
      </c>
      <c r="D21" s="276">
        <v>2.5299999999999998</v>
      </c>
      <c r="E21" s="297" t="s">
        <v>618</v>
      </c>
      <c r="F21" s="284">
        <v>40</v>
      </c>
      <c r="G21" s="252">
        <v>82</v>
      </c>
      <c r="H21" s="276">
        <v>4.3499999999999996</v>
      </c>
      <c r="I21" s="276" t="s">
        <v>70</v>
      </c>
      <c r="J21" s="177">
        <v>22</v>
      </c>
      <c r="K21" s="177">
        <v>58</v>
      </c>
      <c r="L21" s="276">
        <v>2.91</v>
      </c>
      <c r="M21" s="177"/>
      <c r="N21" s="177"/>
      <c r="O21" s="177"/>
      <c r="P21" s="276"/>
      <c r="Q21" s="177"/>
      <c r="R21" s="177"/>
      <c r="S21" s="177"/>
      <c r="T21" s="177"/>
      <c r="U21" s="107"/>
    </row>
    <row r="22" spans="1:24" s="99" customFormat="1">
      <c r="A22" s="276"/>
      <c r="B22" s="177"/>
      <c r="C22" s="177"/>
      <c r="D22" s="276"/>
      <c r="E22" s="276" t="s">
        <v>776</v>
      </c>
      <c r="F22" s="275">
        <v>29</v>
      </c>
      <c r="G22" s="177">
        <v>2.1</v>
      </c>
      <c r="H22" s="196">
        <v>4.78</v>
      </c>
      <c r="I22" s="177"/>
      <c r="J22" s="177"/>
      <c r="K22" s="100"/>
      <c r="L22" s="196"/>
      <c r="M22" s="305"/>
      <c r="N22" s="177"/>
      <c r="O22" s="177"/>
      <c r="P22" s="276"/>
      <c r="Q22" s="177"/>
      <c r="R22" s="177"/>
      <c r="S22" s="177"/>
      <c r="T22" s="177"/>
      <c r="U22" s="107"/>
    </row>
    <row r="23" spans="1:24" s="99" customFormat="1">
      <c r="A23" s="177"/>
      <c r="B23" s="177"/>
      <c r="C23" s="177"/>
      <c r="D23" s="276"/>
      <c r="E23" s="276"/>
      <c r="F23" s="275"/>
      <c r="G23" s="177"/>
      <c r="H23" s="276"/>
      <c r="I23" s="177"/>
      <c r="J23" s="177"/>
      <c r="K23" s="100"/>
      <c r="L23" s="196"/>
      <c r="M23" s="305"/>
      <c r="N23" s="177"/>
      <c r="O23" s="177"/>
      <c r="P23" s="276"/>
      <c r="Q23" s="177"/>
      <c r="R23" s="177"/>
      <c r="S23" s="177"/>
      <c r="T23" s="276"/>
      <c r="U23" s="107"/>
    </row>
    <row r="24" spans="1:24" s="99" customFormat="1">
      <c r="A24" s="223" t="s">
        <v>777</v>
      </c>
      <c r="B24" s="206">
        <v>561</v>
      </c>
      <c r="C24" s="223">
        <f>SUM(C17:C23)</f>
        <v>786.2</v>
      </c>
      <c r="D24" s="289">
        <f>SUM(D17:D23)</f>
        <v>88</v>
      </c>
      <c r="E24" s="161" t="s">
        <v>760</v>
      </c>
      <c r="F24" s="262">
        <v>529</v>
      </c>
      <c r="G24" s="100">
        <f>SUM(G17:G23)</f>
        <v>658.1</v>
      </c>
      <c r="H24" s="292">
        <f>SUM(H17:H23)</f>
        <v>85</v>
      </c>
      <c r="I24" s="161" t="s">
        <v>760</v>
      </c>
      <c r="J24" s="183">
        <v>742</v>
      </c>
      <c r="K24" s="183">
        <v>868</v>
      </c>
      <c r="L24" s="289">
        <f>SUM(L16:L23)</f>
        <v>85</v>
      </c>
      <c r="M24" s="100" t="s">
        <v>760</v>
      </c>
      <c r="N24" s="183">
        <v>571</v>
      </c>
      <c r="O24" s="100">
        <v>604</v>
      </c>
      <c r="P24" s="161">
        <f>SUM(P17:P22)</f>
        <v>37</v>
      </c>
      <c r="Q24" s="100" t="s">
        <v>760</v>
      </c>
      <c r="R24" s="100">
        <v>813</v>
      </c>
      <c r="S24" s="100">
        <v>901</v>
      </c>
      <c r="T24" s="292">
        <f>SUM(T16:T20)</f>
        <v>88</v>
      </c>
      <c r="U24" s="306">
        <f>P24+T24</f>
        <v>125</v>
      </c>
    </row>
    <row r="25" spans="1:24" s="99" customFormat="1">
      <c r="A25" s="223"/>
      <c r="B25" s="307"/>
      <c r="C25" s="223"/>
      <c r="D25" s="223"/>
      <c r="E25" s="276"/>
      <c r="F25" s="177"/>
      <c r="G25" s="177"/>
      <c r="I25" s="199"/>
      <c r="J25" s="183"/>
      <c r="K25" s="183"/>
      <c r="L25" s="223"/>
      <c r="M25" s="100"/>
      <c r="N25" s="100"/>
      <c r="O25" s="100"/>
      <c r="P25" s="161"/>
      <c r="Q25" s="100"/>
      <c r="R25" s="100"/>
      <c r="S25" s="100"/>
      <c r="T25" s="161"/>
      <c r="U25" s="107"/>
    </row>
    <row r="26" spans="1:24" s="99" customFormat="1">
      <c r="A26" s="223" t="s">
        <v>778</v>
      </c>
      <c r="B26" s="308"/>
      <c r="C26" s="137"/>
      <c r="D26" s="196"/>
      <c r="E26" s="276"/>
      <c r="F26" s="275"/>
      <c r="G26" s="177"/>
      <c r="H26" s="276"/>
      <c r="I26" s="177" t="s">
        <v>779</v>
      </c>
      <c r="J26" s="177" t="s">
        <v>763</v>
      </c>
      <c r="K26" s="177" t="s">
        <v>780</v>
      </c>
      <c r="L26" s="303">
        <v>10.06</v>
      </c>
      <c r="M26" s="177"/>
      <c r="N26" s="177"/>
      <c r="O26" s="177"/>
      <c r="P26" s="276"/>
      <c r="Q26" s="177" t="s">
        <v>781</v>
      </c>
      <c r="R26" s="177" t="s">
        <v>765</v>
      </c>
      <c r="S26" s="177" t="s">
        <v>782</v>
      </c>
      <c r="T26" s="196">
        <v>12.07</v>
      </c>
      <c r="U26" s="107"/>
    </row>
    <row r="27" spans="1:24" s="99" customFormat="1">
      <c r="A27" s="196" t="s">
        <v>783</v>
      </c>
      <c r="B27" s="276">
        <v>90</v>
      </c>
      <c r="C27" s="196">
        <v>143</v>
      </c>
      <c r="D27" s="276">
        <v>48.06</v>
      </c>
      <c r="E27" s="276" t="s">
        <v>784</v>
      </c>
      <c r="F27" s="275" t="s">
        <v>436</v>
      </c>
      <c r="G27" s="177">
        <v>278</v>
      </c>
      <c r="H27" s="276">
        <v>44.54</v>
      </c>
      <c r="I27" s="196" t="s">
        <v>785</v>
      </c>
      <c r="J27" s="276">
        <v>90</v>
      </c>
      <c r="K27" s="196">
        <v>143</v>
      </c>
      <c r="L27" s="303">
        <v>48.06</v>
      </c>
      <c r="M27" s="177" t="s">
        <v>786</v>
      </c>
      <c r="N27" s="177" t="s">
        <v>692</v>
      </c>
      <c r="O27" s="177" t="s">
        <v>787</v>
      </c>
      <c r="P27" s="276">
        <v>21.83</v>
      </c>
      <c r="Q27" s="196" t="s">
        <v>785</v>
      </c>
      <c r="R27" s="276">
        <v>90</v>
      </c>
      <c r="S27" s="196">
        <v>143</v>
      </c>
      <c r="T27" s="196">
        <v>48.06</v>
      </c>
      <c r="U27" s="107"/>
    </row>
    <row r="28" spans="1:24" s="99" customFormat="1">
      <c r="A28" s="196" t="s">
        <v>625</v>
      </c>
      <c r="B28" s="275">
        <v>30</v>
      </c>
      <c r="C28" s="196">
        <v>24</v>
      </c>
      <c r="D28" s="138">
        <v>2.93</v>
      </c>
      <c r="E28" s="276" t="s">
        <v>788</v>
      </c>
      <c r="F28" s="177">
        <v>27</v>
      </c>
      <c r="G28" s="177">
        <v>15</v>
      </c>
      <c r="H28" s="276">
        <v>8.0299999999999994</v>
      </c>
      <c r="I28" s="196" t="s">
        <v>625</v>
      </c>
      <c r="J28" s="275">
        <v>30</v>
      </c>
      <c r="K28" s="196">
        <v>24</v>
      </c>
      <c r="L28" s="309">
        <v>2.93</v>
      </c>
      <c r="M28" s="276" t="s">
        <v>789</v>
      </c>
      <c r="N28" s="177">
        <v>200</v>
      </c>
      <c r="O28" s="177">
        <v>81</v>
      </c>
      <c r="P28" s="276">
        <v>6.71</v>
      </c>
      <c r="Q28" s="196" t="s">
        <v>625</v>
      </c>
      <c r="R28" s="275">
        <v>30</v>
      </c>
      <c r="S28" s="196">
        <v>24</v>
      </c>
      <c r="T28" s="196">
        <v>2.93</v>
      </c>
      <c r="U28" s="107"/>
    </row>
    <row r="29" spans="1:24" s="99" customFormat="1">
      <c r="A29" s="295" t="s">
        <v>654</v>
      </c>
      <c r="B29" s="276">
        <v>15</v>
      </c>
      <c r="C29" s="196">
        <v>1.7</v>
      </c>
      <c r="D29" s="196">
        <v>2.48</v>
      </c>
      <c r="E29" s="297" t="s">
        <v>58</v>
      </c>
      <c r="F29" s="284">
        <v>200</v>
      </c>
      <c r="G29" s="310">
        <v>119</v>
      </c>
      <c r="H29" s="311">
        <v>12.02</v>
      </c>
      <c r="I29" s="177" t="s">
        <v>753</v>
      </c>
      <c r="J29" s="281">
        <v>150</v>
      </c>
      <c r="K29" s="281">
        <v>245</v>
      </c>
      <c r="L29" s="303">
        <v>9.33</v>
      </c>
      <c r="M29" s="276" t="s">
        <v>70</v>
      </c>
      <c r="N29" s="177">
        <v>39</v>
      </c>
      <c r="O29" s="177">
        <v>102</v>
      </c>
      <c r="P29" s="276">
        <v>5.2</v>
      </c>
      <c r="Q29" s="177" t="s">
        <v>753</v>
      </c>
      <c r="R29" s="177">
        <v>180</v>
      </c>
      <c r="S29" s="177">
        <v>294</v>
      </c>
      <c r="T29" s="276">
        <v>11.2</v>
      </c>
      <c r="U29" s="107"/>
    </row>
    <row r="30" spans="1:24" s="99" customFormat="1">
      <c r="A30" s="196" t="s">
        <v>790</v>
      </c>
      <c r="B30" s="177">
        <v>180</v>
      </c>
      <c r="C30" s="177">
        <v>164</v>
      </c>
      <c r="D30" s="276">
        <v>15.85</v>
      </c>
      <c r="E30" s="276" t="s">
        <v>70</v>
      </c>
      <c r="F30" s="275">
        <v>20</v>
      </c>
      <c r="G30" s="177">
        <v>53</v>
      </c>
      <c r="H30" s="276">
        <v>2.68</v>
      </c>
      <c r="I30" s="297" t="s">
        <v>22</v>
      </c>
      <c r="J30" s="284">
        <v>200</v>
      </c>
      <c r="K30" s="310">
        <v>57</v>
      </c>
      <c r="L30" s="312">
        <v>2.6</v>
      </c>
      <c r="M30" s="276" t="s">
        <v>561</v>
      </c>
      <c r="N30" s="276" t="s">
        <v>791</v>
      </c>
      <c r="O30" s="276">
        <v>116</v>
      </c>
      <c r="P30" s="276">
        <v>6.28</v>
      </c>
      <c r="Q30" s="297" t="s">
        <v>22</v>
      </c>
      <c r="R30" s="284">
        <v>200</v>
      </c>
      <c r="S30" s="310">
        <v>57</v>
      </c>
      <c r="T30" s="311">
        <v>2.6</v>
      </c>
      <c r="U30" s="107"/>
    </row>
    <row r="31" spans="1:24" s="99" customFormat="1">
      <c r="A31" s="276" t="s">
        <v>750</v>
      </c>
      <c r="B31" s="275">
        <v>200</v>
      </c>
      <c r="C31" s="177">
        <v>59</v>
      </c>
      <c r="D31" s="276">
        <v>3.7</v>
      </c>
      <c r="E31" s="196" t="s">
        <v>792</v>
      </c>
      <c r="F31" s="275">
        <v>108</v>
      </c>
      <c r="G31" s="178">
        <v>41</v>
      </c>
      <c r="H31" s="303">
        <v>17.73</v>
      </c>
      <c r="I31" s="276" t="s">
        <v>67</v>
      </c>
      <c r="J31" s="275">
        <v>25</v>
      </c>
      <c r="K31" s="177">
        <v>51</v>
      </c>
      <c r="L31" s="287">
        <v>2.06</v>
      </c>
      <c r="M31" s="177"/>
      <c r="N31" s="177"/>
      <c r="O31" s="177">
        <f>SUM(O28:O30)</f>
        <v>299</v>
      </c>
      <c r="P31" s="276"/>
      <c r="Q31" s="276" t="s">
        <v>67</v>
      </c>
      <c r="R31" s="275">
        <v>15</v>
      </c>
      <c r="S31" s="177">
        <v>34</v>
      </c>
      <c r="T31" s="276">
        <v>1.26</v>
      </c>
      <c r="U31" s="107"/>
    </row>
    <row r="32" spans="1:24" s="99" customFormat="1">
      <c r="A32" s="276" t="s">
        <v>67</v>
      </c>
      <c r="B32" s="275">
        <v>26</v>
      </c>
      <c r="C32" s="177">
        <v>54</v>
      </c>
      <c r="D32" s="276">
        <v>2.12</v>
      </c>
      <c r="E32" s="276"/>
      <c r="F32" s="275"/>
      <c r="G32" s="177"/>
      <c r="H32" s="276"/>
      <c r="I32" s="295" t="s">
        <v>793</v>
      </c>
      <c r="J32" s="276" t="s">
        <v>774</v>
      </c>
      <c r="K32" s="276">
        <v>195</v>
      </c>
      <c r="L32" s="303">
        <v>9.9600000000000009</v>
      </c>
      <c r="M32" s="178"/>
      <c r="N32" s="178"/>
      <c r="O32" s="177"/>
      <c r="P32" s="276"/>
      <c r="Q32" s="276" t="s">
        <v>794</v>
      </c>
      <c r="R32" s="276">
        <v>22</v>
      </c>
      <c r="S32" s="276">
        <v>134</v>
      </c>
      <c r="T32" s="276">
        <v>6.86</v>
      </c>
      <c r="U32" s="107"/>
    </row>
    <row r="33" spans="1:105" s="99" customFormat="1">
      <c r="A33" s="276" t="s">
        <v>795</v>
      </c>
      <c r="B33" s="275">
        <v>60</v>
      </c>
      <c r="C33" s="177">
        <v>220</v>
      </c>
      <c r="D33" s="276">
        <v>12.86</v>
      </c>
      <c r="E33" s="276"/>
      <c r="F33" s="275"/>
      <c r="G33" s="177"/>
      <c r="H33" s="276"/>
      <c r="J33" s="177"/>
      <c r="K33" s="177"/>
      <c r="L33" s="313"/>
      <c r="M33" s="178"/>
      <c r="N33" s="178"/>
      <c r="O33" s="177"/>
      <c r="P33" s="276"/>
      <c r="Q33" s="177"/>
      <c r="R33" s="177"/>
      <c r="S33" s="177"/>
      <c r="T33" s="177"/>
      <c r="U33" s="107"/>
    </row>
    <row r="34" spans="1:105" s="99" customFormat="1">
      <c r="A34" s="223" t="s">
        <v>760</v>
      </c>
      <c r="B34" s="206">
        <f>SUM(B27:B33)</f>
        <v>601</v>
      </c>
      <c r="C34" s="223">
        <f>SUM(C27:C33)</f>
        <v>665.7</v>
      </c>
      <c r="D34" s="289">
        <f>SUM(D27:D33)</f>
        <v>88</v>
      </c>
      <c r="E34" s="161" t="s">
        <v>760</v>
      </c>
      <c r="F34" s="262">
        <v>503</v>
      </c>
      <c r="G34" s="100">
        <f>SUM(G27:G32)</f>
        <v>506</v>
      </c>
      <c r="H34" s="292">
        <f>SUM(H27:H32)</f>
        <v>85.000000000000014</v>
      </c>
      <c r="I34" s="223" t="s">
        <v>760</v>
      </c>
      <c r="J34" s="206">
        <v>786</v>
      </c>
      <c r="K34" s="223">
        <v>825</v>
      </c>
      <c r="L34" s="289">
        <f>SUM(L26:L33)</f>
        <v>85</v>
      </c>
      <c r="M34" s="100"/>
      <c r="N34" s="100">
        <v>575</v>
      </c>
      <c r="O34" s="100">
        <v>573</v>
      </c>
      <c r="P34" s="161">
        <f>SUM(P27:P32)</f>
        <v>40.020000000000003</v>
      </c>
      <c r="Q34" s="223" t="s">
        <v>760</v>
      </c>
      <c r="R34" s="206">
        <v>843</v>
      </c>
      <c r="S34" s="223">
        <v>778</v>
      </c>
      <c r="T34" s="223">
        <f>SUM(T26:T32)</f>
        <v>84.98</v>
      </c>
      <c r="U34" s="314">
        <f>P34+T34</f>
        <v>125</v>
      </c>
    </row>
    <row r="35" spans="1:105" s="317" customFormat="1">
      <c r="A35" s="223"/>
      <c r="B35" s="206"/>
      <c r="C35" s="315"/>
      <c r="D35" s="315"/>
      <c r="E35" s="161"/>
      <c r="F35" s="262"/>
      <c r="G35" s="100"/>
      <c r="H35" s="161"/>
      <c r="I35" s="223"/>
      <c r="J35" s="206"/>
      <c r="K35" s="315"/>
      <c r="L35" s="315"/>
      <c r="M35" s="100"/>
      <c r="N35" s="100"/>
      <c r="O35" s="100"/>
      <c r="P35" s="161"/>
      <c r="Q35" s="295"/>
      <c r="R35" s="316"/>
      <c r="S35" s="177"/>
      <c r="T35" s="276"/>
      <c r="U35" s="107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</row>
    <row r="36" spans="1:105" s="99" customFormat="1">
      <c r="A36" s="223" t="s">
        <v>796</v>
      </c>
      <c r="B36" s="294"/>
      <c r="C36" s="318"/>
      <c r="D36" s="318"/>
      <c r="E36" s="276"/>
      <c r="F36" s="275"/>
      <c r="G36" s="177"/>
      <c r="H36" s="276"/>
      <c r="I36" s="295" t="s">
        <v>797</v>
      </c>
      <c r="J36" s="319" t="s">
        <v>79</v>
      </c>
      <c r="K36" s="196">
        <v>130</v>
      </c>
      <c r="L36" s="196">
        <v>13.61</v>
      </c>
      <c r="M36" s="177"/>
      <c r="N36" s="177"/>
      <c r="O36" s="177"/>
      <c r="P36" s="276"/>
      <c r="Q36" s="295" t="s">
        <v>797</v>
      </c>
      <c r="R36" s="319" t="s">
        <v>79</v>
      </c>
      <c r="S36" s="196">
        <v>130</v>
      </c>
      <c r="T36" s="196">
        <v>13.61</v>
      </c>
      <c r="U36" s="107"/>
      <c r="V36" s="107"/>
    </row>
    <row r="37" spans="1:105" s="99" customFormat="1">
      <c r="A37" s="137" t="s">
        <v>798</v>
      </c>
      <c r="B37" s="320">
        <v>80</v>
      </c>
      <c r="C37" s="321">
        <v>190</v>
      </c>
      <c r="D37" s="296">
        <v>36.56</v>
      </c>
      <c r="E37" s="276" t="s">
        <v>799</v>
      </c>
      <c r="F37" s="735" t="s">
        <v>480</v>
      </c>
      <c r="G37" s="178">
        <v>240</v>
      </c>
      <c r="H37" s="736">
        <v>51.44</v>
      </c>
      <c r="I37" s="178" t="s">
        <v>800</v>
      </c>
      <c r="J37" s="320">
        <v>80</v>
      </c>
      <c r="K37" s="321">
        <v>190</v>
      </c>
      <c r="L37" s="296">
        <v>36.56</v>
      </c>
      <c r="M37" s="276" t="s">
        <v>801</v>
      </c>
      <c r="N37" s="276" t="s">
        <v>692</v>
      </c>
      <c r="O37" s="196" t="s">
        <v>802</v>
      </c>
      <c r="P37" s="196">
        <v>21.11</v>
      </c>
      <c r="Q37" s="137" t="s">
        <v>798</v>
      </c>
      <c r="R37" s="320">
        <v>80</v>
      </c>
      <c r="S37" s="321">
        <v>190</v>
      </c>
      <c r="T37" s="296">
        <v>36.56</v>
      </c>
      <c r="U37" s="107"/>
      <c r="V37" s="107"/>
    </row>
    <row r="38" spans="1:105" s="99" customFormat="1">
      <c r="A38" s="177" t="s">
        <v>616</v>
      </c>
      <c r="B38" s="294">
        <v>30</v>
      </c>
      <c r="C38" s="196">
        <v>22</v>
      </c>
      <c r="D38" s="196">
        <v>1.38</v>
      </c>
      <c r="E38" s="276" t="s">
        <v>490</v>
      </c>
      <c r="F38" s="735"/>
      <c r="G38" s="177">
        <v>78</v>
      </c>
      <c r="H38" s="736"/>
      <c r="I38" s="177" t="s">
        <v>616</v>
      </c>
      <c r="J38" s="294">
        <v>30</v>
      </c>
      <c r="K38" s="196">
        <v>22</v>
      </c>
      <c r="L38" s="196">
        <v>1.38</v>
      </c>
      <c r="M38" s="276" t="s">
        <v>25</v>
      </c>
      <c r="N38" s="276" t="s">
        <v>26</v>
      </c>
      <c r="O38" s="276">
        <v>59</v>
      </c>
      <c r="P38" s="276">
        <v>3.7</v>
      </c>
      <c r="Q38" s="177" t="s">
        <v>616</v>
      </c>
      <c r="R38" s="294">
        <v>45</v>
      </c>
      <c r="S38" s="196">
        <v>34</v>
      </c>
      <c r="T38" s="196">
        <v>2.08</v>
      </c>
      <c r="U38" s="107"/>
      <c r="V38" s="107"/>
    </row>
    <row r="39" spans="1:105" s="144" customFormat="1">
      <c r="A39" s="177" t="s">
        <v>803</v>
      </c>
      <c r="B39" s="177">
        <v>39</v>
      </c>
      <c r="C39" s="177">
        <v>7</v>
      </c>
      <c r="D39" s="177">
        <v>7.06</v>
      </c>
      <c r="E39" s="276" t="s">
        <v>750</v>
      </c>
      <c r="F39" s="275" t="s">
        <v>751</v>
      </c>
      <c r="G39" s="177">
        <v>59</v>
      </c>
      <c r="H39" s="276">
        <v>3.7</v>
      </c>
      <c r="I39" s="177" t="s">
        <v>803</v>
      </c>
      <c r="J39" s="177">
        <v>50</v>
      </c>
      <c r="K39" s="177">
        <v>9</v>
      </c>
      <c r="L39" s="177">
        <v>9.33</v>
      </c>
      <c r="M39" s="276" t="s">
        <v>70</v>
      </c>
      <c r="N39" s="276">
        <v>26</v>
      </c>
      <c r="O39" s="276">
        <v>68</v>
      </c>
      <c r="P39" s="276">
        <v>3.48</v>
      </c>
      <c r="Q39" s="177" t="s">
        <v>804</v>
      </c>
      <c r="R39" s="177">
        <v>180</v>
      </c>
      <c r="S39" s="276">
        <v>278</v>
      </c>
      <c r="T39" s="276">
        <v>15.08</v>
      </c>
      <c r="U39" s="107"/>
      <c r="V39" s="107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</row>
    <row r="40" spans="1:105" s="99" customFormat="1">
      <c r="A40" s="177" t="s">
        <v>804</v>
      </c>
      <c r="B40" s="177">
        <v>180</v>
      </c>
      <c r="C40" s="276">
        <v>278</v>
      </c>
      <c r="D40" s="276">
        <v>15.08</v>
      </c>
      <c r="E40" s="276" t="s">
        <v>70</v>
      </c>
      <c r="F40" s="275">
        <v>25</v>
      </c>
      <c r="G40" s="177">
        <v>66</v>
      </c>
      <c r="H40" s="276">
        <v>3.35</v>
      </c>
      <c r="I40" s="178" t="s">
        <v>805</v>
      </c>
      <c r="J40" s="177">
        <v>150</v>
      </c>
      <c r="K40" s="252">
        <v>232</v>
      </c>
      <c r="L40" s="196">
        <v>12.57</v>
      </c>
      <c r="M40" s="196" t="s">
        <v>806</v>
      </c>
      <c r="N40" s="275" t="s">
        <v>537</v>
      </c>
      <c r="O40" s="276">
        <v>154</v>
      </c>
      <c r="P40" s="196">
        <v>16.690000000000001</v>
      </c>
      <c r="Q40" s="196" t="s">
        <v>807</v>
      </c>
      <c r="R40" s="196">
        <v>200</v>
      </c>
      <c r="S40" s="196">
        <v>94</v>
      </c>
      <c r="T40" s="196">
        <v>8.89</v>
      </c>
      <c r="U40" s="107"/>
      <c r="V40" s="107"/>
    </row>
    <row r="41" spans="1:105" s="99" customFormat="1">
      <c r="A41" s="196" t="s">
        <v>807</v>
      </c>
      <c r="B41" s="196">
        <v>200</v>
      </c>
      <c r="C41" s="196">
        <v>94</v>
      </c>
      <c r="D41" s="196">
        <v>8.89</v>
      </c>
      <c r="E41" s="196" t="s">
        <v>808</v>
      </c>
      <c r="F41" s="294">
        <v>155</v>
      </c>
      <c r="G41" s="178">
        <v>73</v>
      </c>
      <c r="H41" s="196">
        <v>26.51</v>
      </c>
      <c r="I41" s="196" t="s">
        <v>807</v>
      </c>
      <c r="J41" s="196">
        <v>200</v>
      </c>
      <c r="K41" s="196">
        <v>94</v>
      </c>
      <c r="L41" s="196">
        <v>8.89</v>
      </c>
      <c r="M41" s="177"/>
      <c r="N41" s="177"/>
      <c r="O41" s="177"/>
      <c r="P41" s="276"/>
      <c r="Q41" s="276" t="s">
        <v>67</v>
      </c>
      <c r="R41" s="275">
        <v>45</v>
      </c>
      <c r="S41" s="177">
        <v>94</v>
      </c>
      <c r="T41" s="276">
        <v>3.8</v>
      </c>
      <c r="U41" s="107"/>
      <c r="V41" s="107"/>
    </row>
    <row r="42" spans="1:105" s="99" customFormat="1">
      <c r="A42" s="276" t="s">
        <v>67</v>
      </c>
      <c r="B42" s="275">
        <v>30</v>
      </c>
      <c r="C42" s="177">
        <v>62</v>
      </c>
      <c r="D42" s="276">
        <v>2.5299999999999998</v>
      </c>
      <c r="E42" s="285"/>
      <c r="F42" s="182"/>
      <c r="G42" s="182"/>
      <c r="H42" s="323"/>
      <c r="I42" s="276" t="s">
        <v>67</v>
      </c>
      <c r="J42" s="275">
        <v>32</v>
      </c>
      <c r="K42" s="177">
        <v>66</v>
      </c>
      <c r="L42" s="276">
        <v>2.66</v>
      </c>
      <c r="M42" s="285"/>
      <c r="N42" s="285"/>
      <c r="O42" s="285"/>
      <c r="P42" s="285"/>
      <c r="Q42" s="182"/>
      <c r="R42" s="182"/>
      <c r="S42" s="182"/>
      <c r="T42" s="276"/>
      <c r="U42" s="107"/>
      <c r="V42" s="107"/>
    </row>
    <row r="43" spans="1:105" s="99" customFormat="1">
      <c r="A43" s="196" t="s">
        <v>809</v>
      </c>
      <c r="B43" s="178">
        <v>100</v>
      </c>
      <c r="C43" s="178">
        <v>38</v>
      </c>
      <c r="D43" s="196">
        <v>16.5</v>
      </c>
      <c r="E43" s="324"/>
      <c r="F43" s="317"/>
      <c r="G43" s="317"/>
      <c r="H43" s="324"/>
      <c r="I43" s="178"/>
      <c r="J43" s="178"/>
      <c r="K43" s="178"/>
      <c r="L43" s="196"/>
      <c r="M43" s="317"/>
      <c r="N43" s="317"/>
      <c r="O43" s="317"/>
      <c r="P43" s="324"/>
      <c r="Q43" s="317"/>
      <c r="R43" s="317"/>
      <c r="S43" s="317"/>
      <c r="T43" s="324"/>
      <c r="U43" s="219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</row>
    <row r="44" spans="1:105" s="99" customFormat="1">
      <c r="A44" s="325" t="s">
        <v>760</v>
      </c>
      <c r="B44" s="326">
        <f>SUM(B37:B43)</f>
        <v>659</v>
      </c>
      <c r="C44" s="325">
        <f>SUM(C37:C43)</f>
        <v>691</v>
      </c>
      <c r="D44" s="327">
        <f>SUM(D37:D43)</f>
        <v>88</v>
      </c>
      <c r="E44" s="271" t="s">
        <v>760</v>
      </c>
      <c r="F44" s="328">
        <v>567</v>
      </c>
      <c r="G44" s="271">
        <f>SUM(G37:G42)</f>
        <v>516</v>
      </c>
      <c r="H44" s="329">
        <f>SUM(H37:H42)</f>
        <v>85</v>
      </c>
      <c r="I44" s="100" t="s">
        <v>676</v>
      </c>
      <c r="J44" s="100">
        <v>800</v>
      </c>
      <c r="K44" s="161">
        <f>SUM(K36:K43)</f>
        <v>743</v>
      </c>
      <c r="L44" s="161">
        <f>SUM(L36:L43)</f>
        <v>85</v>
      </c>
      <c r="M44" s="325" t="s">
        <v>760</v>
      </c>
      <c r="N44" s="272">
        <v>597</v>
      </c>
      <c r="O44" s="271">
        <v>556</v>
      </c>
      <c r="P44" s="271">
        <f>SUM(P37:P42)</f>
        <v>44.980000000000004</v>
      </c>
      <c r="Q44" s="330" t="s">
        <v>760</v>
      </c>
      <c r="R44" s="330">
        <v>810</v>
      </c>
      <c r="S44" s="330">
        <f>SUM(S36:S43)</f>
        <v>820</v>
      </c>
      <c r="T44" s="325">
        <f>SUM(T36:T43)</f>
        <v>80.02</v>
      </c>
      <c r="U44" s="306">
        <f>P44+T44</f>
        <v>125</v>
      </c>
      <c r="V44" s="126"/>
    </row>
    <row r="45" spans="1:105" s="99" customFormat="1">
      <c r="A45" s="223"/>
      <c r="B45" s="307"/>
      <c r="C45" s="315"/>
      <c r="D45" s="315"/>
      <c r="E45" s="161"/>
      <c r="F45" s="262"/>
      <c r="G45" s="100"/>
      <c r="H45" s="161"/>
      <c r="I45" s="177"/>
      <c r="J45" s="177"/>
      <c r="K45" s="177"/>
      <c r="L45" s="276"/>
      <c r="M45" s="223"/>
      <c r="N45" s="100"/>
      <c r="O45" s="100"/>
      <c r="P45" s="161"/>
      <c r="Q45" s="183"/>
      <c r="R45" s="183"/>
      <c r="S45" s="183"/>
      <c r="T45" s="223"/>
      <c r="U45" s="107"/>
      <c r="V45" s="107"/>
    </row>
    <row r="46" spans="1:105" s="99" customFormat="1" ht="30">
      <c r="A46" s="223" t="s">
        <v>629</v>
      </c>
      <c r="B46" s="308"/>
      <c r="C46" s="318"/>
      <c r="D46" s="318"/>
      <c r="E46" s="196"/>
      <c r="F46" s="275"/>
      <c r="G46" s="177"/>
      <c r="H46" s="276"/>
      <c r="I46" s="331" t="s">
        <v>810</v>
      </c>
      <c r="J46" s="316" t="s">
        <v>811</v>
      </c>
      <c r="K46" s="177" t="s">
        <v>812</v>
      </c>
      <c r="L46" s="196">
        <v>17.399999999999999</v>
      </c>
      <c r="M46" s="177"/>
      <c r="N46" s="177"/>
      <c r="O46" s="177"/>
      <c r="P46" s="276"/>
      <c r="Q46" s="331" t="s">
        <v>813</v>
      </c>
      <c r="R46" s="275" t="s">
        <v>765</v>
      </c>
      <c r="S46" s="276" t="s">
        <v>814</v>
      </c>
      <c r="T46" s="275">
        <v>8.48</v>
      </c>
      <c r="U46" s="107"/>
    </row>
    <row r="47" spans="1:105" s="99" customFormat="1">
      <c r="A47" s="332" t="s">
        <v>815</v>
      </c>
      <c r="B47" s="246">
        <v>75</v>
      </c>
      <c r="C47" s="246">
        <v>281</v>
      </c>
      <c r="D47" s="322">
        <v>34.11</v>
      </c>
      <c r="E47" s="276" t="s">
        <v>487</v>
      </c>
      <c r="F47" s="737" t="s">
        <v>816</v>
      </c>
      <c r="G47" s="196">
        <v>385</v>
      </c>
      <c r="H47" s="196">
        <v>62.18</v>
      </c>
      <c r="I47" s="332" t="s">
        <v>815</v>
      </c>
      <c r="J47" s="738" t="s">
        <v>252</v>
      </c>
      <c r="K47" s="333">
        <v>281</v>
      </c>
      <c r="L47" s="334">
        <v>34.11</v>
      </c>
      <c r="M47" s="335" t="s">
        <v>817</v>
      </c>
      <c r="N47" s="335">
        <v>200</v>
      </c>
      <c r="O47" s="335">
        <v>368</v>
      </c>
      <c r="P47" s="336">
        <v>34.99</v>
      </c>
      <c r="Q47" s="332" t="s">
        <v>815</v>
      </c>
      <c r="R47" s="739" t="s">
        <v>319</v>
      </c>
      <c r="S47" s="333">
        <v>241</v>
      </c>
      <c r="T47" s="334">
        <v>26.39</v>
      </c>
      <c r="U47" s="147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4"/>
      <c r="BR47" s="144"/>
      <c r="BS47" s="144"/>
      <c r="BT47" s="144"/>
      <c r="BU47" s="144"/>
      <c r="BV47" s="144"/>
      <c r="BW47" s="144"/>
      <c r="BX47" s="144"/>
      <c r="BY47" s="144"/>
      <c r="BZ47" s="144"/>
      <c r="CA47" s="144"/>
      <c r="CB47" s="144"/>
      <c r="CC47" s="144"/>
      <c r="CD47" s="144"/>
      <c r="CE47" s="144"/>
      <c r="CF47" s="144"/>
      <c r="CG47" s="144"/>
      <c r="CH47" s="144"/>
      <c r="CI47" s="144"/>
      <c r="CJ47" s="144"/>
      <c r="CK47" s="144"/>
      <c r="CL47" s="144"/>
      <c r="CM47" s="144"/>
      <c r="CN47" s="144"/>
      <c r="CO47" s="144"/>
      <c r="CP47" s="144"/>
      <c r="CQ47" s="144"/>
      <c r="CR47" s="144"/>
      <c r="CS47" s="144"/>
      <c r="CT47" s="144"/>
      <c r="CU47" s="144"/>
      <c r="CV47" s="144"/>
      <c r="CW47" s="144"/>
      <c r="CX47" s="144"/>
      <c r="CY47" s="144"/>
      <c r="CZ47" s="144"/>
      <c r="DA47" s="144"/>
    </row>
    <row r="48" spans="1:105" s="99" customFormat="1">
      <c r="A48" s="196" t="s">
        <v>625</v>
      </c>
      <c r="B48" s="275">
        <v>30</v>
      </c>
      <c r="C48" s="196">
        <v>24</v>
      </c>
      <c r="D48" s="138">
        <v>2.93</v>
      </c>
      <c r="E48" s="337" t="s">
        <v>818</v>
      </c>
      <c r="F48" s="737"/>
      <c r="G48" s="276">
        <v>20</v>
      </c>
      <c r="H48" s="196">
        <v>4.79</v>
      </c>
      <c r="I48" s="196" t="s">
        <v>625</v>
      </c>
      <c r="J48" s="738"/>
      <c r="K48" s="196">
        <v>24</v>
      </c>
      <c r="L48" s="196">
        <v>2.93</v>
      </c>
      <c r="M48" s="99" t="s">
        <v>819</v>
      </c>
      <c r="N48" s="177">
        <v>50</v>
      </c>
      <c r="O48" s="177">
        <v>25</v>
      </c>
      <c r="P48" s="276">
        <v>5.98</v>
      </c>
      <c r="Q48" s="196" t="s">
        <v>625</v>
      </c>
      <c r="R48" s="739"/>
      <c r="S48" s="196">
        <v>24</v>
      </c>
      <c r="T48" s="196">
        <v>2.93</v>
      </c>
      <c r="U48" s="107"/>
    </row>
    <row r="49" spans="1:24" s="99" customFormat="1">
      <c r="A49" s="276" t="s">
        <v>132</v>
      </c>
      <c r="B49" s="196">
        <v>180</v>
      </c>
      <c r="C49" s="196">
        <v>265</v>
      </c>
      <c r="D49" s="196">
        <v>19.79</v>
      </c>
      <c r="E49" s="297" t="s">
        <v>22</v>
      </c>
      <c r="F49" s="284">
        <v>200</v>
      </c>
      <c r="G49" s="310">
        <v>57</v>
      </c>
      <c r="H49" s="311">
        <v>2.6</v>
      </c>
      <c r="I49" s="196" t="s">
        <v>132</v>
      </c>
      <c r="J49" s="301">
        <v>150</v>
      </c>
      <c r="K49" s="196">
        <v>221</v>
      </c>
      <c r="L49" s="196">
        <v>16.489999999999998</v>
      </c>
      <c r="M49" s="276" t="s">
        <v>22</v>
      </c>
      <c r="N49" s="276" t="s">
        <v>23</v>
      </c>
      <c r="O49" s="177">
        <v>57</v>
      </c>
      <c r="P49" s="276">
        <v>2.6</v>
      </c>
      <c r="Q49" s="196" t="s">
        <v>132</v>
      </c>
      <c r="R49" s="294">
        <v>180</v>
      </c>
      <c r="S49" s="196">
        <v>265</v>
      </c>
      <c r="T49" s="196">
        <v>19.79</v>
      </c>
      <c r="U49" s="107"/>
    </row>
    <row r="50" spans="1:24" s="99" customFormat="1">
      <c r="A50" s="178" t="s">
        <v>62</v>
      </c>
      <c r="B50" s="177">
        <v>200</v>
      </c>
      <c r="C50" s="177">
        <v>90</v>
      </c>
      <c r="D50" s="276">
        <v>11.61</v>
      </c>
      <c r="E50" s="276" t="s">
        <v>70</v>
      </c>
      <c r="F50" s="275">
        <v>26</v>
      </c>
      <c r="G50" s="276">
        <v>68</v>
      </c>
      <c r="H50" s="276">
        <v>3.37</v>
      </c>
      <c r="I50" s="178" t="s">
        <v>62</v>
      </c>
      <c r="J50" s="177">
        <v>200</v>
      </c>
      <c r="K50" s="177">
        <v>90</v>
      </c>
      <c r="L50" s="276">
        <v>11.61</v>
      </c>
      <c r="M50" s="276" t="s">
        <v>70</v>
      </c>
      <c r="N50" s="275">
        <v>15</v>
      </c>
      <c r="O50" s="177">
        <v>47</v>
      </c>
      <c r="P50" s="276">
        <v>2.68</v>
      </c>
      <c r="Q50" s="276" t="s">
        <v>25</v>
      </c>
      <c r="R50" s="276" t="s">
        <v>26</v>
      </c>
      <c r="S50" s="276">
        <v>59</v>
      </c>
      <c r="T50" s="276">
        <v>3.7</v>
      </c>
      <c r="U50" s="107"/>
    </row>
    <row r="51" spans="1:24" s="99" customFormat="1">
      <c r="A51" s="276" t="s">
        <v>67</v>
      </c>
      <c r="B51" s="275">
        <v>30</v>
      </c>
      <c r="C51" s="177">
        <v>62</v>
      </c>
      <c r="D51" s="276">
        <v>2.5299999999999998</v>
      </c>
      <c r="E51" s="276" t="s">
        <v>820</v>
      </c>
      <c r="F51" s="275">
        <v>100</v>
      </c>
      <c r="G51" s="276">
        <v>47</v>
      </c>
      <c r="H51" s="276">
        <v>12.06</v>
      </c>
      <c r="I51" s="276" t="s">
        <v>67</v>
      </c>
      <c r="J51" s="275">
        <v>30</v>
      </c>
      <c r="K51" s="177">
        <v>62</v>
      </c>
      <c r="L51" s="276">
        <v>2.46</v>
      </c>
      <c r="M51" s="177" t="s">
        <v>821</v>
      </c>
      <c r="N51" s="177">
        <v>100</v>
      </c>
      <c r="O51" s="177">
        <v>47</v>
      </c>
      <c r="P51" s="276">
        <v>12.05</v>
      </c>
      <c r="Q51" s="276" t="s">
        <v>67</v>
      </c>
      <c r="R51" s="275">
        <v>24</v>
      </c>
      <c r="S51" s="177">
        <v>50</v>
      </c>
      <c r="T51" s="276">
        <v>1.96</v>
      </c>
      <c r="U51" s="107"/>
    </row>
    <row r="52" spans="1:24" s="99" customFormat="1">
      <c r="A52" s="196" t="s">
        <v>713</v>
      </c>
      <c r="B52" s="294">
        <v>56</v>
      </c>
      <c r="C52" s="196">
        <v>10</v>
      </c>
      <c r="D52" s="196">
        <v>10.119999999999999</v>
      </c>
      <c r="E52" s="276"/>
      <c r="F52" s="276"/>
      <c r="G52" s="276"/>
      <c r="H52" s="276"/>
      <c r="I52" s="196"/>
      <c r="J52" s="294"/>
      <c r="K52" s="196"/>
      <c r="L52" s="196"/>
      <c r="M52" s="177"/>
      <c r="N52" s="177"/>
      <c r="O52" s="177"/>
      <c r="P52" s="276"/>
      <c r="Q52" s="177" t="s">
        <v>822</v>
      </c>
      <c r="R52" s="177">
        <v>20</v>
      </c>
      <c r="S52" s="177">
        <v>92</v>
      </c>
      <c r="T52" s="177">
        <v>3.45</v>
      </c>
      <c r="U52" s="107"/>
    </row>
    <row r="53" spans="1:24" s="99" customFormat="1">
      <c r="A53" s="276" t="s">
        <v>822</v>
      </c>
      <c r="B53" s="294">
        <v>40</v>
      </c>
      <c r="C53" s="196">
        <v>184</v>
      </c>
      <c r="D53" s="196">
        <v>6.91</v>
      </c>
      <c r="E53" s="276"/>
      <c r="F53" s="276"/>
      <c r="G53" s="276"/>
      <c r="H53" s="276"/>
      <c r="I53" s="196"/>
      <c r="J53" s="294"/>
      <c r="K53" s="196"/>
      <c r="L53" s="196"/>
      <c r="M53" s="177"/>
      <c r="N53" s="177"/>
      <c r="O53" s="177"/>
      <c r="P53" s="276"/>
      <c r="R53" s="177"/>
      <c r="S53" s="177"/>
      <c r="T53" s="177"/>
      <c r="U53" s="107"/>
    </row>
    <row r="54" spans="1:24" s="99" customFormat="1">
      <c r="A54" s="223" t="s">
        <v>760</v>
      </c>
      <c r="B54" s="223">
        <f>SUM(B47:B53)</f>
        <v>611</v>
      </c>
      <c r="C54" s="223">
        <f>SUM(C47:C53)</f>
        <v>916</v>
      </c>
      <c r="D54" s="289">
        <f>SUM(D47:D53)</f>
        <v>88</v>
      </c>
      <c r="E54" s="161" t="s">
        <v>760</v>
      </c>
      <c r="F54" s="262">
        <v>506</v>
      </c>
      <c r="G54" s="161">
        <f>SUM(G47:G52)</f>
        <v>577</v>
      </c>
      <c r="H54" s="292">
        <f>SUM(H47:H51)</f>
        <v>85</v>
      </c>
      <c r="I54" s="223" t="s">
        <v>760</v>
      </c>
      <c r="J54" s="223">
        <v>752.5</v>
      </c>
      <c r="K54" s="223">
        <v>797</v>
      </c>
      <c r="L54" s="223">
        <f>SUM(L46:L52)</f>
        <v>84.999999999999986</v>
      </c>
      <c r="M54" s="177"/>
      <c r="N54" s="177"/>
      <c r="O54" s="177"/>
      <c r="P54" s="338"/>
      <c r="Q54" s="305"/>
      <c r="R54" s="177"/>
      <c r="S54" s="177"/>
      <c r="T54" s="223"/>
      <c r="U54" s="107"/>
    </row>
    <row r="55" spans="1:24" s="99" customFormat="1">
      <c r="A55" s="223"/>
      <c r="B55" s="223"/>
      <c r="C55" s="223"/>
      <c r="D55" s="223"/>
      <c r="E55" s="107"/>
      <c r="F55" s="177"/>
      <c r="G55" s="177"/>
      <c r="H55" s="177"/>
      <c r="I55" s="100"/>
      <c r="J55" s="100"/>
      <c r="K55" s="100"/>
      <c r="L55" s="161"/>
      <c r="M55" s="100" t="s">
        <v>760</v>
      </c>
      <c r="N55" s="183">
        <v>565</v>
      </c>
      <c r="O55" s="183">
        <f>SUM(O47:O54)</f>
        <v>544</v>
      </c>
      <c r="P55" s="223">
        <f>SUM(P47:P54)</f>
        <v>58.3</v>
      </c>
      <c r="Q55" s="183" t="s">
        <v>760</v>
      </c>
      <c r="R55" s="183">
        <v>827</v>
      </c>
      <c r="S55" s="223">
        <v>844</v>
      </c>
      <c r="T55" s="223">
        <f>SUM(T46:T54)</f>
        <v>66.7</v>
      </c>
      <c r="U55" s="306">
        <f>P55+T55</f>
        <v>125</v>
      </c>
    </row>
    <row r="56" spans="1:24" s="99" customFormat="1">
      <c r="A56" s="223"/>
      <c r="B56" s="223"/>
      <c r="C56" s="339"/>
      <c r="D56" s="339"/>
      <c r="E56" s="264"/>
      <c r="F56" s="262"/>
      <c r="G56" s="100"/>
      <c r="H56" s="161"/>
      <c r="I56" s="199"/>
      <c r="J56" s="100"/>
      <c r="K56" s="100"/>
      <c r="L56" s="161"/>
      <c r="M56" s="100"/>
      <c r="N56" s="183"/>
      <c r="O56" s="183"/>
      <c r="P56" s="223"/>
      <c r="Q56" s="183"/>
      <c r="R56" s="183"/>
      <c r="S56" s="183"/>
      <c r="T56" s="223"/>
      <c r="U56" s="107"/>
    </row>
    <row r="57" spans="1:24" s="99" customFormat="1">
      <c r="A57" s="223" t="s">
        <v>633</v>
      </c>
      <c r="B57" s="294"/>
      <c r="C57" s="282"/>
      <c r="D57" s="282"/>
      <c r="E57" s="161" t="s">
        <v>823</v>
      </c>
      <c r="F57" s="275"/>
      <c r="G57" s="177"/>
      <c r="H57" s="276"/>
      <c r="I57" s="305"/>
      <c r="J57" s="177"/>
      <c r="K57" s="177"/>
      <c r="L57" s="276"/>
      <c r="M57" s="177"/>
      <c r="N57" s="177"/>
      <c r="O57" s="177"/>
      <c r="P57" s="276"/>
      <c r="Q57" s="276" t="s">
        <v>824</v>
      </c>
      <c r="R57" s="331" t="s">
        <v>765</v>
      </c>
      <c r="S57" s="331" t="s">
        <v>825</v>
      </c>
      <c r="T57" s="331">
        <v>7.69</v>
      </c>
      <c r="U57" s="107"/>
      <c r="V57" s="107"/>
      <c r="W57" s="107"/>
    </row>
    <row r="58" spans="1:24" s="99" customFormat="1" ht="30">
      <c r="A58" s="276" t="s">
        <v>826</v>
      </c>
      <c r="B58" s="735" t="s">
        <v>635</v>
      </c>
      <c r="C58" s="178">
        <v>340</v>
      </c>
      <c r="D58" s="736">
        <v>62.99</v>
      </c>
      <c r="E58" s="336" t="s">
        <v>827</v>
      </c>
      <c r="F58" s="320">
        <v>80</v>
      </c>
      <c r="G58" s="321">
        <v>190</v>
      </c>
      <c r="H58" s="296">
        <v>36.56</v>
      </c>
      <c r="I58" s="177"/>
      <c r="J58" s="177"/>
      <c r="K58" s="277"/>
      <c r="L58" s="275"/>
      <c r="M58" s="331" t="s">
        <v>828</v>
      </c>
      <c r="N58" s="336" t="s">
        <v>692</v>
      </c>
      <c r="O58" s="276" t="s">
        <v>693</v>
      </c>
      <c r="P58" s="280">
        <v>20.41</v>
      </c>
      <c r="Q58" s="178" t="s">
        <v>829</v>
      </c>
      <c r="R58" s="320">
        <v>80</v>
      </c>
      <c r="S58" s="321">
        <v>190</v>
      </c>
      <c r="T58" s="296">
        <v>36.56</v>
      </c>
      <c r="U58" s="107"/>
      <c r="V58" s="107"/>
      <c r="W58" s="107"/>
    </row>
    <row r="59" spans="1:24" s="99" customFormat="1">
      <c r="A59" s="177" t="s">
        <v>490</v>
      </c>
      <c r="B59" s="735"/>
      <c r="C59" s="177">
        <v>78</v>
      </c>
      <c r="D59" s="736"/>
      <c r="E59" s="276" t="s">
        <v>616</v>
      </c>
      <c r="F59" s="177">
        <v>30</v>
      </c>
      <c r="G59" s="177">
        <v>22</v>
      </c>
      <c r="H59" s="196">
        <v>1.38</v>
      </c>
      <c r="I59" s="340"/>
      <c r="J59" s="335"/>
      <c r="K59" s="252"/>
      <c r="L59" s="196"/>
      <c r="M59" s="276" t="s">
        <v>830</v>
      </c>
      <c r="N59" s="276">
        <v>200</v>
      </c>
      <c r="O59" s="177">
        <v>119</v>
      </c>
      <c r="P59" s="276">
        <v>12.02</v>
      </c>
      <c r="Q59" s="177" t="s">
        <v>616</v>
      </c>
      <c r="R59" s="294">
        <v>30</v>
      </c>
      <c r="S59" s="196">
        <v>22</v>
      </c>
      <c r="T59" s="196">
        <v>1.38</v>
      </c>
      <c r="U59" s="107"/>
      <c r="V59" s="107"/>
      <c r="W59" s="107"/>
    </row>
    <row r="60" spans="1:24" s="99" customFormat="1">
      <c r="A60" s="276" t="s">
        <v>831</v>
      </c>
      <c r="B60" s="276">
        <v>200</v>
      </c>
      <c r="C60" s="280">
        <v>106</v>
      </c>
      <c r="D60" s="276">
        <v>9.4</v>
      </c>
      <c r="E60" s="276" t="s">
        <v>137</v>
      </c>
      <c r="F60" s="275">
        <v>150</v>
      </c>
      <c r="G60" s="281">
        <v>245</v>
      </c>
      <c r="H60" s="196">
        <v>9.33</v>
      </c>
      <c r="J60" s="335"/>
      <c r="K60" s="177"/>
      <c r="L60" s="196"/>
      <c r="M60" s="276" t="s">
        <v>70</v>
      </c>
      <c r="N60" s="276">
        <v>20</v>
      </c>
      <c r="O60" s="276">
        <v>53</v>
      </c>
      <c r="P60" s="276">
        <v>2.68</v>
      </c>
      <c r="Q60" s="177" t="s">
        <v>753</v>
      </c>
      <c r="R60" s="177">
        <v>180</v>
      </c>
      <c r="S60" s="177">
        <v>293</v>
      </c>
      <c r="T60" s="276">
        <v>11.2</v>
      </c>
      <c r="U60" s="107"/>
      <c r="V60" s="107"/>
      <c r="W60" s="107"/>
    </row>
    <row r="61" spans="1:24" s="99" customFormat="1">
      <c r="A61" s="276" t="s">
        <v>70</v>
      </c>
      <c r="B61" s="275">
        <v>20</v>
      </c>
      <c r="C61" s="177">
        <v>53</v>
      </c>
      <c r="D61" s="276">
        <v>2.68</v>
      </c>
      <c r="E61" s="196" t="s">
        <v>807</v>
      </c>
      <c r="F61" s="196">
        <v>200</v>
      </c>
      <c r="G61" s="196">
        <v>94</v>
      </c>
      <c r="H61" s="196">
        <v>8.89</v>
      </c>
      <c r="I61" s="273"/>
      <c r="J61" s="196"/>
      <c r="K61" s="282"/>
      <c r="L61" s="282"/>
      <c r="M61" s="177" t="s">
        <v>795</v>
      </c>
      <c r="N61" s="177">
        <v>60</v>
      </c>
      <c r="O61" s="177">
        <v>220</v>
      </c>
      <c r="P61" s="276">
        <v>12.86</v>
      </c>
      <c r="Q61" s="276" t="s">
        <v>831</v>
      </c>
      <c r="R61" s="276">
        <v>200</v>
      </c>
      <c r="S61" s="280">
        <v>106</v>
      </c>
      <c r="T61" s="276">
        <v>9.4</v>
      </c>
      <c r="U61" s="107"/>
      <c r="V61" s="107"/>
      <c r="W61" s="107"/>
    </row>
    <row r="62" spans="1:24" s="99" customFormat="1">
      <c r="A62" s="196" t="s">
        <v>832</v>
      </c>
      <c r="B62" s="294">
        <v>108</v>
      </c>
      <c r="C62" s="178">
        <v>51</v>
      </c>
      <c r="D62" s="196">
        <v>12.93</v>
      </c>
      <c r="E62" s="276" t="s">
        <v>70</v>
      </c>
      <c r="F62" s="275">
        <v>18</v>
      </c>
      <c r="G62" s="177">
        <v>47</v>
      </c>
      <c r="H62" s="276">
        <v>2.33</v>
      </c>
      <c r="I62" s="273"/>
      <c r="J62" s="294"/>
      <c r="K62" s="282"/>
      <c r="L62" s="282"/>
      <c r="M62" s="177"/>
      <c r="N62" s="177"/>
      <c r="O62" s="177"/>
      <c r="P62" s="276"/>
      <c r="Q62" s="177" t="s">
        <v>67</v>
      </c>
      <c r="R62" s="177">
        <v>30</v>
      </c>
      <c r="S62" s="177">
        <v>62</v>
      </c>
      <c r="T62" s="276">
        <v>2.5299999999999998</v>
      </c>
      <c r="U62" s="107"/>
      <c r="V62" s="107"/>
      <c r="W62" s="107"/>
      <c r="X62" s="99" t="s">
        <v>833</v>
      </c>
    </row>
    <row r="63" spans="1:24" s="99" customFormat="1">
      <c r="A63" s="280"/>
      <c r="B63" s="276"/>
      <c r="C63" s="274"/>
      <c r="D63" s="276"/>
      <c r="E63" s="196" t="s">
        <v>808</v>
      </c>
      <c r="F63" s="294">
        <v>155</v>
      </c>
      <c r="G63" s="196">
        <v>73</v>
      </c>
      <c r="H63" s="196">
        <v>26.51</v>
      </c>
      <c r="I63" s="274"/>
      <c r="J63" s="276"/>
      <c r="K63" s="280"/>
      <c r="L63" s="280"/>
      <c r="M63" s="276"/>
      <c r="N63" s="276"/>
      <c r="O63" s="276"/>
      <c r="P63" s="276"/>
      <c r="Q63" s="177" t="s">
        <v>776</v>
      </c>
      <c r="R63" s="177">
        <v>23</v>
      </c>
      <c r="S63" s="177">
        <v>2.5299999999999998</v>
      </c>
      <c r="T63" s="276">
        <v>3.7</v>
      </c>
      <c r="U63" s="107"/>
      <c r="V63" s="107"/>
      <c r="W63" s="107"/>
    </row>
    <row r="64" spans="1:24" s="99" customFormat="1">
      <c r="A64" s="161"/>
      <c r="B64" s="262"/>
      <c r="C64" s="161"/>
      <c r="D64" s="161"/>
      <c r="E64" s="177"/>
      <c r="F64" s="177"/>
      <c r="G64" s="177"/>
      <c r="H64" s="177"/>
      <c r="I64" s="273"/>
      <c r="J64" s="294"/>
      <c r="K64" s="282"/>
      <c r="L64" s="282"/>
      <c r="M64" s="276"/>
      <c r="N64" s="276"/>
      <c r="O64" s="276"/>
      <c r="P64" s="276"/>
      <c r="Q64" s="177" t="s">
        <v>834</v>
      </c>
      <c r="R64" s="177">
        <v>25</v>
      </c>
      <c r="S64" s="177">
        <v>4.5</v>
      </c>
      <c r="T64" s="276">
        <v>4.57</v>
      </c>
      <c r="U64" s="107"/>
      <c r="V64" s="107"/>
      <c r="W64" s="107"/>
    </row>
    <row r="65" spans="1:105" s="99" customFormat="1">
      <c r="A65" s="223" t="s">
        <v>760</v>
      </c>
      <c r="B65" s="161">
        <v>558</v>
      </c>
      <c r="C65" s="161">
        <f>SUM(C58:C64)</f>
        <v>628</v>
      </c>
      <c r="D65" s="264">
        <f>SUM(D58:D64)</f>
        <v>88</v>
      </c>
      <c r="E65" s="161" t="s">
        <v>760</v>
      </c>
      <c r="F65" s="262">
        <f>SUM(F58:F63)</f>
        <v>633</v>
      </c>
      <c r="G65" s="161">
        <f>SUM(G58:G63)</f>
        <v>671</v>
      </c>
      <c r="H65" s="292">
        <f>SUM(H58:H63)</f>
        <v>85</v>
      </c>
      <c r="I65" s="273"/>
      <c r="J65" s="294"/>
      <c r="K65" s="282"/>
      <c r="L65" s="282"/>
      <c r="M65" s="161" t="s">
        <v>760</v>
      </c>
      <c r="N65" s="223">
        <v>585</v>
      </c>
      <c r="O65" s="223">
        <v>663</v>
      </c>
      <c r="P65" s="223">
        <f>SUM(P58:P64)</f>
        <v>47.97</v>
      </c>
      <c r="Q65" s="223" t="s">
        <v>760</v>
      </c>
      <c r="R65" s="223">
        <v>874</v>
      </c>
      <c r="S65" s="223">
        <v>800.03</v>
      </c>
      <c r="T65" s="223">
        <f>SUM(T57:T64)</f>
        <v>77.03</v>
      </c>
      <c r="U65" s="306">
        <f>P65+T65</f>
        <v>125</v>
      </c>
      <c r="V65" s="107"/>
      <c r="W65" s="107"/>
    </row>
    <row r="66" spans="1:105" s="99" customFormat="1">
      <c r="A66" s="264"/>
      <c r="B66" s="161"/>
      <c r="C66" s="267"/>
      <c r="D66" s="161"/>
      <c r="E66" s="276"/>
      <c r="F66" s="177"/>
      <c r="G66" s="177"/>
      <c r="H66" s="177"/>
      <c r="I66" s="196"/>
      <c r="J66" s="294"/>
      <c r="K66" s="282"/>
      <c r="L66" s="282"/>
      <c r="M66" s="161"/>
      <c r="N66" s="223"/>
      <c r="O66" s="223"/>
      <c r="P66" s="223"/>
      <c r="Q66" s="223"/>
      <c r="R66" s="223"/>
      <c r="S66" s="223"/>
      <c r="T66" s="223"/>
      <c r="U66" s="107"/>
      <c r="V66" s="107"/>
      <c r="W66" s="107"/>
    </row>
    <row r="67" spans="1:105" s="144" customFormat="1">
      <c r="A67" s="280"/>
      <c r="B67" s="276"/>
      <c r="C67" s="274"/>
      <c r="D67" s="276"/>
      <c r="E67" s="276"/>
      <c r="F67" s="177"/>
      <c r="G67" s="177"/>
      <c r="H67" s="177"/>
      <c r="I67" s="196"/>
      <c r="J67" s="294"/>
      <c r="K67" s="282"/>
      <c r="L67" s="282"/>
      <c r="M67" s="161"/>
      <c r="N67" s="223"/>
      <c r="O67" s="223"/>
      <c r="P67" s="223"/>
      <c r="Q67" s="223"/>
      <c r="R67" s="223"/>
      <c r="S67" s="223"/>
      <c r="T67" s="223"/>
      <c r="U67" s="107"/>
      <c r="V67" s="107"/>
      <c r="W67" s="107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Y67" s="99"/>
      <c r="CZ67" s="99"/>
      <c r="DA67" s="99"/>
    </row>
    <row r="68" spans="1:105" s="99" customFormat="1">
      <c r="A68" s="280"/>
      <c r="B68" s="276"/>
      <c r="C68" s="274"/>
      <c r="D68" s="276" t="s">
        <v>835</v>
      </c>
      <c r="E68" s="276"/>
      <c r="F68" s="177"/>
      <c r="G68" s="177"/>
      <c r="H68" s="177"/>
      <c r="I68" s="196"/>
      <c r="J68" s="294"/>
      <c r="K68" s="282"/>
      <c r="L68" s="282"/>
      <c r="M68" s="161"/>
      <c r="N68" s="223"/>
      <c r="O68" s="223"/>
      <c r="P68" s="223"/>
      <c r="Q68" s="223"/>
      <c r="R68" s="223"/>
      <c r="S68" s="223"/>
      <c r="T68" s="223"/>
      <c r="U68" s="107"/>
      <c r="V68" s="107"/>
      <c r="W68" s="107"/>
    </row>
    <row r="69" spans="1:105" s="99" customFormat="1">
      <c r="A69" s="264"/>
      <c r="B69" s="161"/>
      <c r="C69" s="267"/>
      <c r="D69" s="161"/>
      <c r="E69" s="276"/>
      <c r="F69" s="177"/>
      <c r="G69" s="177"/>
      <c r="H69" s="177"/>
      <c r="I69" s="196" t="s">
        <v>836</v>
      </c>
      <c r="J69" s="294"/>
      <c r="K69" s="282"/>
      <c r="L69" s="282"/>
      <c r="M69" s="161"/>
      <c r="N69" s="223"/>
      <c r="O69" s="223"/>
      <c r="P69" s="223"/>
      <c r="Q69" s="223"/>
      <c r="R69" s="223"/>
      <c r="S69" s="223"/>
      <c r="T69" s="223"/>
      <c r="U69" s="107"/>
      <c r="V69" s="107"/>
      <c r="W69" s="107"/>
    </row>
    <row r="70" spans="1:105" s="99" customFormat="1">
      <c r="A70" s="264"/>
      <c r="B70" s="161"/>
      <c r="C70" s="267"/>
      <c r="D70" s="161"/>
      <c r="E70" s="276"/>
      <c r="F70" s="177"/>
      <c r="G70" s="177"/>
      <c r="H70" s="177"/>
      <c r="I70" s="196"/>
      <c r="J70" s="294"/>
      <c r="K70" s="282"/>
      <c r="L70" s="282"/>
      <c r="M70" s="161"/>
      <c r="N70" s="223"/>
      <c r="O70" s="223"/>
      <c r="P70" s="223"/>
      <c r="Q70" s="223"/>
      <c r="R70" s="223"/>
      <c r="S70" s="223"/>
      <c r="T70" s="223"/>
      <c r="U70" s="107"/>
      <c r="V70" s="107"/>
      <c r="W70" s="107"/>
    </row>
    <row r="71" spans="1:105" s="99" customFormat="1">
      <c r="A71" s="264"/>
      <c r="B71" s="161"/>
      <c r="C71" s="267"/>
      <c r="D71" s="161"/>
      <c r="E71" s="276"/>
      <c r="F71" s="177"/>
      <c r="G71" s="177"/>
      <c r="H71" s="177"/>
      <c r="I71" s="196"/>
      <c r="J71" s="294"/>
      <c r="K71" s="282"/>
      <c r="L71" s="282"/>
      <c r="M71" s="161"/>
      <c r="N71" s="223"/>
      <c r="O71" s="223"/>
      <c r="P71" s="223"/>
      <c r="Q71" s="223"/>
      <c r="R71" s="223"/>
      <c r="S71" s="223"/>
      <c r="T71" s="223"/>
      <c r="U71" s="107"/>
      <c r="V71" s="107"/>
      <c r="W71" s="107"/>
    </row>
    <row r="72" spans="1:105" s="99" customFormat="1">
      <c r="B72" s="335"/>
      <c r="C72" s="177"/>
      <c r="D72" s="196"/>
      <c r="E72" s="276"/>
      <c r="F72" s="177"/>
      <c r="G72" s="177"/>
      <c r="H72" s="177"/>
      <c r="I72" s="161"/>
      <c r="J72" s="161"/>
      <c r="K72" s="161"/>
      <c r="L72" s="161"/>
      <c r="M72" s="161"/>
      <c r="N72" s="223"/>
      <c r="O72" s="223"/>
      <c r="P72" s="223"/>
      <c r="Q72" s="223"/>
      <c r="R72" s="223"/>
      <c r="S72" s="223"/>
      <c r="T72" s="223"/>
      <c r="U72" s="107"/>
    </row>
    <row r="73" spans="1:105" s="99" customFormat="1">
      <c r="A73" s="183" t="s">
        <v>728</v>
      </c>
      <c r="B73" s="215"/>
      <c r="C73" s="183"/>
      <c r="D73" s="223"/>
      <c r="E73" s="161" t="s">
        <v>729</v>
      </c>
      <c r="F73" s="262"/>
      <c r="G73" s="100"/>
      <c r="H73" s="161"/>
      <c r="I73" s="100" t="s">
        <v>737</v>
      </c>
      <c r="J73" s="161"/>
      <c r="K73" s="161"/>
      <c r="L73" s="161"/>
      <c r="M73" s="272" t="s">
        <v>738</v>
      </c>
      <c r="N73" s="223"/>
      <c r="O73" s="223"/>
      <c r="P73" s="223"/>
      <c r="Q73" s="272" t="s">
        <v>739</v>
      </c>
      <c r="R73" s="223"/>
      <c r="S73" s="223"/>
      <c r="T73" s="223"/>
      <c r="U73" s="107"/>
    </row>
    <row r="74" spans="1:105" s="99" customFormat="1">
      <c r="A74" s="223"/>
      <c r="B74" s="206"/>
      <c r="C74" s="223"/>
      <c r="D74" s="223"/>
      <c r="E74" s="161"/>
      <c r="F74" s="262"/>
      <c r="G74" s="100"/>
      <c r="H74" s="161"/>
      <c r="I74" s="161"/>
      <c r="J74" s="161"/>
      <c r="K74" s="161"/>
      <c r="M74" s="161"/>
      <c r="N74" s="223"/>
      <c r="O74" s="223"/>
      <c r="P74" s="223"/>
      <c r="Q74" s="223"/>
      <c r="R74" s="223"/>
      <c r="S74" s="223"/>
      <c r="T74" s="223"/>
      <c r="U74" s="107"/>
    </row>
    <row r="75" spans="1:105" s="99" customFormat="1">
      <c r="A75" s="223" t="s">
        <v>615</v>
      </c>
      <c r="B75" s="294"/>
      <c r="C75" s="196"/>
      <c r="D75" s="196"/>
      <c r="E75" s="276"/>
      <c r="F75" s="275"/>
      <c r="G75" s="177"/>
      <c r="H75" s="276"/>
      <c r="I75" s="276" t="s">
        <v>837</v>
      </c>
      <c r="J75" s="276">
        <v>250</v>
      </c>
      <c r="K75" s="276">
        <v>128</v>
      </c>
      <c r="L75" s="276">
        <v>5.89</v>
      </c>
      <c r="M75" s="177"/>
      <c r="N75" s="177"/>
      <c r="O75" s="177"/>
      <c r="P75" s="276"/>
      <c r="Q75" s="276" t="s">
        <v>838</v>
      </c>
      <c r="R75" s="276">
        <v>300</v>
      </c>
      <c r="S75" s="276">
        <v>154</v>
      </c>
      <c r="T75" s="276">
        <v>7.07</v>
      </c>
      <c r="U75" s="107"/>
    </row>
    <row r="76" spans="1:105" s="107" customFormat="1" ht="30">
      <c r="A76" s="341" t="s">
        <v>839</v>
      </c>
      <c r="B76" s="342" t="s">
        <v>226</v>
      </c>
      <c r="C76" s="335">
        <v>519</v>
      </c>
      <c r="D76" s="322">
        <v>64.7</v>
      </c>
      <c r="E76" s="276" t="s">
        <v>840</v>
      </c>
      <c r="F76" s="294" t="s">
        <v>144</v>
      </c>
      <c r="G76" s="177">
        <v>299</v>
      </c>
      <c r="H76" s="196">
        <v>25.93</v>
      </c>
      <c r="I76" s="341" t="s">
        <v>839</v>
      </c>
      <c r="J76" s="342" t="s">
        <v>226</v>
      </c>
      <c r="K76" s="335">
        <v>519</v>
      </c>
      <c r="L76" s="322">
        <v>64.7</v>
      </c>
      <c r="M76" s="331" t="s">
        <v>828</v>
      </c>
      <c r="N76" s="336" t="s">
        <v>692</v>
      </c>
      <c r="O76" s="276" t="s">
        <v>693</v>
      </c>
      <c r="P76" s="280">
        <v>20.41</v>
      </c>
      <c r="Q76" s="341" t="s">
        <v>841</v>
      </c>
      <c r="R76" s="342" t="s">
        <v>226</v>
      </c>
      <c r="S76" s="335">
        <v>519</v>
      </c>
      <c r="T76" s="322">
        <v>64.7</v>
      </c>
      <c r="U76" s="147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4"/>
      <c r="BS76" s="144"/>
      <c r="BT76" s="144"/>
      <c r="BU76" s="144"/>
      <c r="BV76" s="144"/>
      <c r="BW76" s="144"/>
      <c r="BX76" s="144"/>
      <c r="BY76" s="144"/>
      <c r="BZ76" s="144"/>
      <c r="CA76" s="144"/>
      <c r="CB76" s="144"/>
      <c r="CC76" s="144"/>
      <c r="CD76" s="144"/>
      <c r="CE76" s="144"/>
      <c r="CF76" s="144"/>
      <c r="CG76" s="144"/>
      <c r="CH76" s="144"/>
      <c r="CI76" s="144"/>
      <c r="CJ76" s="144"/>
      <c r="CK76" s="144"/>
      <c r="CL76" s="144"/>
      <c r="CM76" s="144"/>
      <c r="CN76" s="144"/>
      <c r="CO76" s="144"/>
      <c r="CP76" s="144"/>
      <c r="CQ76" s="144"/>
      <c r="CR76" s="144"/>
      <c r="CS76" s="144"/>
      <c r="CT76" s="144"/>
      <c r="CU76" s="144"/>
      <c r="CV76" s="144"/>
      <c r="CW76" s="144"/>
      <c r="CX76" s="144"/>
      <c r="CY76" s="144"/>
      <c r="CZ76" s="144"/>
      <c r="DA76" s="144"/>
    </row>
    <row r="77" spans="1:105" s="107" customFormat="1">
      <c r="A77" s="178" t="s">
        <v>31</v>
      </c>
      <c r="B77" s="177">
        <v>200</v>
      </c>
      <c r="C77" s="177">
        <v>46</v>
      </c>
      <c r="D77" s="276">
        <v>7.1</v>
      </c>
      <c r="E77" s="276" t="s">
        <v>842</v>
      </c>
      <c r="F77" s="275">
        <v>30</v>
      </c>
      <c r="G77" s="276">
        <v>17</v>
      </c>
      <c r="H77" s="276">
        <v>9.1199999999999992</v>
      </c>
      <c r="I77" s="178" t="s">
        <v>31</v>
      </c>
      <c r="J77" s="177">
        <v>200</v>
      </c>
      <c r="K77" s="177">
        <v>46</v>
      </c>
      <c r="L77" s="276">
        <v>7.1</v>
      </c>
      <c r="M77" s="177" t="s">
        <v>58</v>
      </c>
      <c r="N77" s="177">
        <v>200</v>
      </c>
      <c r="O77" s="177">
        <v>119</v>
      </c>
      <c r="P77" s="276">
        <v>12.02</v>
      </c>
      <c r="Q77" s="276" t="s">
        <v>750</v>
      </c>
      <c r="R77" s="275" t="s">
        <v>751</v>
      </c>
      <c r="S77" s="276">
        <v>59</v>
      </c>
      <c r="T77" s="287">
        <v>3.7</v>
      </c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  <c r="CZ77" s="99"/>
      <c r="DA77" s="99"/>
    </row>
    <row r="78" spans="1:105" s="107" customFormat="1">
      <c r="A78" s="283" t="s">
        <v>67</v>
      </c>
      <c r="B78" s="284">
        <v>40</v>
      </c>
      <c r="C78" s="252">
        <v>83</v>
      </c>
      <c r="D78" s="276">
        <v>3.34</v>
      </c>
      <c r="E78" s="276" t="s">
        <v>62</v>
      </c>
      <c r="F78" s="275">
        <v>200</v>
      </c>
      <c r="G78" s="177">
        <v>90</v>
      </c>
      <c r="H78" s="196">
        <v>11.61</v>
      </c>
      <c r="I78" s="283" t="s">
        <v>618</v>
      </c>
      <c r="J78" s="343">
        <v>29</v>
      </c>
      <c r="K78" s="274">
        <v>59</v>
      </c>
      <c r="L78" s="276">
        <v>3.12</v>
      </c>
      <c r="M78" s="276" t="s">
        <v>70</v>
      </c>
      <c r="N78" s="177">
        <v>40</v>
      </c>
      <c r="O78" s="177">
        <v>106</v>
      </c>
      <c r="P78" s="276">
        <v>5.37</v>
      </c>
      <c r="Q78" s="283" t="s">
        <v>618</v>
      </c>
      <c r="R78" s="277">
        <v>23</v>
      </c>
      <c r="S78" s="177">
        <v>47</v>
      </c>
      <c r="T78" s="276">
        <v>2.4</v>
      </c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  <c r="BP78" s="99"/>
      <c r="BQ78" s="99"/>
      <c r="BR78" s="99"/>
      <c r="BS78" s="99"/>
      <c r="BT78" s="99"/>
      <c r="BU78" s="99"/>
      <c r="BV78" s="99"/>
      <c r="BW78" s="99"/>
      <c r="BX78" s="99"/>
      <c r="BY78" s="99"/>
      <c r="BZ78" s="99"/>
      <c r="CA78" s="99"/>
      <c r="CB78" s="99"/>
      <c r="CC78" s="99"/>
      <c r="CD78" s="99"/>
      <c r="CE78" s="99"/>
      <c r="CF78" s="99"/>
      <c r="CG78" s="99"/>
      <c r="CH78" s="99"/>
      <c r="CI78" s="99"/>
      <c r="CJ78" s="99"/>
      <c r="CK78" s="99"/>
      <c r="CL78" s="99"/>
      <c r="CM78" s="99"/>
      <c r="CN78" s="99"/>
      <c r="CO78" s="99"/>
      <c r="CP78" s="99"/>
      <c r="CQ78" s="99"/>
      <c r="CR78" s="99"/>
      <c r="CS78" s="99"/>
      <c r="CT78" s="99"/>
      <c r="CU78" s="99"/>
      <c r="CV78" s="99"/>
      <c r="CW78" s="99"/>
      <c r="CX78" s="99"/>
      <c r="CY78" s="99"/>
      <c r="CZ78" s="99"/>
      <c r="DA78" s="99"/>
    </row>
    <row r="79" spans="1:105" s="107" customFormat="1">
      <c r="A79" s="196" t="s">
        <v>843</v>
      </c>
      <c r="B79" s="196">
        <v>60</v>
      </c>
      <c r="C79" s="196">
        <v>220</v>
      </c>
      <c r="D79" s="196">
        <v>12.86</v>
      </c>
      <c r="E79" s="276" t="s">
        <v>70</v>
      </c>
      <c r="F79" s="275">
        <v>20</v>
      </c>
      <c r="G79" s="276">
        <v>53</v>
      </c>
      <c r="H79" s="276">
        <v>2.68</v>
      </c>
      <c r="I79" s="196" t="s">
        <v>844</v>
      </c>
      <c r="J79" s="196" t="s">
        <v>845</v>
      </c>
      <c r="K79" s="196">
        <v>78</v>
      </c>
      <c r="L79" s="196">
        <v>4.1900000000000004</v>
      </c>
      <c r="M79" s="177" t="s">
        <v>65</v>
      </c>
      <c r="N79" s="177">
        <v>30</v>
      </c>
      <c r="O79" s="177">
        <v>57</v>
      </c>
      <c r="P79" s="276">
        <v>5.14</v>
      </c>
      <c r="Q79" s="196" t="s">
        <v>844</v>
      </c>
      <c r="R79" s="178" t="s">
        <v>846</v>
      </c>
      <c r="S79" s="196">
        <v>77</v>
      </c>
      <c r="T79" s="178">
        <v>4.1900000000000004</v>
      </c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9"/>
      <c r="BN79" s="99"/>
      <c r="BO79" s="99"/>
      <c r="BP79" s="99"/>
      <c r="BQ79" s="99"/>
      <c r="BR79" s="99"/>
      <c r="BS79" s="99"/>
      <c r="BT79" s="99"/>
      <c r="BU79" s="99"/>
      <c r="BV79" s="99"/>
      <c r="BW79" s="99"/>
      <c r="BX79" s="99"/>
      <c r="BY79" s="99"/>
      <c r="BZ79" s="99"/>
      <c r="CA79" s="99"/>
      <c r="CB79" s="99"/>
      <c r="CC79" s="99"/>
      <c r="CD79" s="99"/>
      <c r="CE79" s="99"/>
      <c r="CF79" s="99"/>
      <c r="CG79" s="99"/>
      <c r="CH79" s="99"/>
      <c r="CI79" s="99"/>
      <c r="CJ79" s="99"/>
      <c r="CK79" s="99"/>
      <c r="CL79" s="99"/>
      <c r="CM79" s="99"/>
      <c r="CN79" s="99"/>
      <c r="CO79" s="99"/>
      <c r="CP79" s="99"/>
      <c r="CQ79" s="99"/>
      <c r="CR79" s="99"/>
      <c r="CS79" s="99"/>
      <c r="CT79" s="99"/>
      <c r="CU79" s="99"/>
      <c r="CV79" s="99"/>
      <c r="CW79" s="99"/>
      <c r="CX79" s="99"/>
      <c r="CY79" s="99"/>
      <c r="CZ79" s="99"/>
      <c r="DA79" s="99"/>
    </row>
    <row r="80" spans="1:105" s="107" customFormat="1">
      <c r="A80" s="177"/>
      <c r="B80" s="294"/>
      <c r="C80" s="177"/>
      <c r="D80" s="276"/>
      <c r="E80" s="196" t="s">
        <v>847</v>
      </c>
      <c r="F80" s="294">
        <v>134</v>
      </c>
      <c r="G80" s="196">
        <v>64</v>
      </c>
      <c r="H80" s="303">
        <v>22.8</v>
      </c>
      <c r="I80" s="276"/>
      <c r="J80" s="276"/>
      <c r="K80" s="276"/>
      <c r="L80" s="276"/>
      <c r="M80" s="177"/>
      <c r="N80" s="177"/>
      <c r="O80" s="177"/>
      <c r="P80" s="177"/>
      <c r="Q80" s="196"/>
      <c r="R80" s="177"/>
      <c r="S80" s="287"/>
      <c r="T80" s="286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99"/>
      <c r="CK80" s="99"/>
      <c r="CL80" s="99"/>
      <c r="CM80" s="99"/>
      <c r="CN80" s="99"/>
      <c r="CO80" s="99"/>
      <c r="CP80" s="99"/>
      <c r="CQ80" s="99"/>
      <c r="CR80" s="99"/>
      <c r="CS80" s="99"/>
      <c r="CT80" s="99"/>
      <c r="CU80" s="99"/>
      <c r="CV80" s="99"/>
      <c r="CW80" s="99"/>
      <c r="CX80" s="99"/>
      <c r="CY80" s="99"/>
      <c r="CZ80" s="99"/>
      <c r="DA80" s="99"/>
    </row>
    <row r="81" spans="1:105" s="107" customFormat="1">
      <c r="A81" s="196"/>
      <c r="B81" s="294"/>
      <c r="C81" s="177"/>
      <c r="D81" s="276"/>
      <c r="E81" s="196" t="s">
        <v>843</v>
      </c>
      <c r="F81" s="196">
        <v>60</v>
      </c>
      <c r="G81" s="196">
        <v>220</v>
      </c>
      <c r="H81" s="196">
        <v>12.86</v>
      </c>
      <c r="I81" s="276"/>
      <c r="J81" s="276"/>
      <c r="K81" s="276"/>
      <c r="L81" s="276"/>
      <c r="M81" s="177"/>
      <c r="N81" s="177"/>
      <c r="O81" s="177"/>
      <c r="P81" s="276"/>
      <c r="Q81" s="276"/>
      <c r="R81" s="177"/>
      <c r="S81" s="276"/>
      <c r="T81" s="276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99"/>
      <c r="BN81" s="99"/>
      <c r="BO81" s="99"/>
      <c r="BP81" s="99"/>
      <c r="BQ81" s="99"/>
      <c r="BR81" s="99"/>
      <c r="BS81" s="99"/>
      <c r="BT81" s="99"/>
      <c r="BU81" s="99"/>
      <c r="BV81" s="99"/>
      <c r="BW81" s="99"/>
      <c r="BX81" s="99"/>
      <c r="BY81" s="99"/>
      <c r="BZ81" s="99"/>
      <c r="CA81" s="99"/>
      <c r="CB81" s="99"/>
      <c r="CC81" s="99"/>
      <c r="CD81" s="99"/>
      <c r="CE81" s="99"/>
      <c r="CF81" s="99"/>
      <c r="CG81" s="99"/>
      <c r="CH81" s="99"/>
      <c r="CI81" s="99"/>
      <c r="CJ81" s="99"/>
      <c r="CK81" s="99"/>
      <c r="CL81" s="99"/>
      <c r="CM81" s="99"/>
      <c r="CN81" s="99"/>
      <c r="CO81" s="99"/>
      <c r="CP81" s="99"/>
      <c r="CQ81" s="99"/>
      <c r="CR81" s="99"/>
      <c r="CS81" s="99"/>
      <c r="CT81" s="99"/>
      <c r="CU81" s="99"/>
      <c r="CV81" s="99"/>
      <c r="CW81" s="99"/>
      <c r="CX81" s="99"/>
      <c r="CY81" s="99"/>
      <c r="CZ81" s="99"/>
      <c r="DA81" s="99"/>
    </row>
    <row r="82" spans="1:105" s="107" customFormat="1">
      <c r="A82" s="223" t="s">
        <v>760</v>
      </c>
      <c r="B82" s="206">
        <v>550</v>
      </c>
      <c r="C82" s="223">
        <f>SUM(C76:C81)</f>
        <v>868</v>
      </c>
      <c r="D82" s="289">
        <f>SUM(D76:D81)</f>
        <v>88</v>
      </c>
      <c r="E82" s="161" t="s">
        <v>760</v>
      </c>
      <c r="F82" s="262">
        <v>609</v>
      </c>
      <c r="G82" s="161">
        <f>SUM(G76:G81)</f>
        <v>743</v>
      </c>
      <c r="H82" s="292">
        <f>SUM(H76:H81)</f>
        <v>85</v>
      </c>
      <c r="I82" s="161" t="s">
        <v>760</v>
      </c>
      <c r="J82" s="161">
        <v>749</v>
      </c>
      <c r="K82" s="161">
        <f>SUM(K75:K81)</f>
        <v>830</v>
      </c>
      <c r="L82" s="292">
        <f>SUM(L75:L81)</f>
        <v>85</v>
      </c>
      <c r="M82" s="100" t="s">
        <v>760</v>
      </c>
      <c r="N82" s="183">
        <v>575</v>
      </c>
      <c r="O82" s="183">
        <v>553</v>
      </c>
      <c r="P82" s="223">
        <f>SUM(P76:P81)</f>
        <v>42.94</v>
      </c>
      <c r="Q82" s="183" t="s">
        <v>760</v>
      </c>
      <c r="R82" s="183">
        <v>800</v>
      </c>
      <c r="S82" s="183">
        <f>SUM(S75:S81)</f>
        <v>856</v>
      </c>
      <c r="T82" s="223">
        <f>SUM(T75:T81)</f>
        <v>82.060000000000016</v>
      </c>
      <c r="U82" s="306">
        <f>P82+T82</f>
        <v>125.00000000000001</v>
      </c>
      <c r="V82" s="99"/>
      <c r="W82" s="99">
        <f>O82  +S82</f>
        <v>1409</v>
      </c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  <c r="CB82" s="99"/>
      <c r="CC82" s="99"/>
      <c r="CD82" s="99"/>
      <c r="CE82" s="99"/>
      <c r="CF82" s="99"/>
      <c r="CG82" s="99"/>
      <c r="CH82" s="99"/>
      <c r="CI82" s="99"/>
      <c r="CJ82" s="99"/>
      <c r="CK82" s="99"/>
      <c r="CL82" s="99"/>
      <c r="CM82" s="99"/>
      <c r="CN82" s="99"/>
      <c r="CO82" s="99"/>
      <c r="CP82" s="99"/>
      <c r="CQ82" s="99"/>
      <c r="CR82" s="99"/>
      <c r="CS82" s="99"/>
      <c r="CT82" s="99"/>
      <c r="CU82" s="99"/>
      <c r="CV82" s="99"/>
      <c r="CW82" s="99"/>
      <c r="CX82" s="99"/>
      <c r="CY82" s="99"/>
      <c r="CZ82" s="99"/>
      <c r="DA82" s="99"/>
    </row>
    <row r="83" spans="1:105" s="107" customFormat="1">
      <c r="A83" s="223"/>
      <c r="B83" s="206"/>
      <c r="C83" s="223"/>
      <c r="D83" s="223"/>
      <c r="E83" s="161"/>
      <c r="F83" s="262"/>
      <c r="G83" s="100"/>
      <c r="H83" s="161"/>
      <c r="I83" s="161"/>
      <c r="J83" s="161"/>
      <c r="K83" s="161"/>
      <c r="L83" s="161"/>
      <c r="M83" s="100"/>
      <c r="N83" s="183"/>
      <c r="O83" s="183"/>
      <c r="P83" s="223"/>
      <c r="Q83" s="183"/>
      <c r="R83" s="183"/>
      <c r="S83" s="183"/>
      <c r="T83" s="223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99"/>
      <c r="BQ83" s="99"/>
      <c r="BR83" s="99"/>
      <c r="BS83" s="99"/>
      <c r="BT83" s="99"/>
      <c r="BU83" s="99"/>
      <c r="BV83" s="99"/>
      <c r="BW83" s="99"/>
      <c r="BX83" s="99"/>
      <c r="BY83" s="99"/>
      <c r="BZ83" s="99"/>
      <c r="CA83" s="99"/>
      <c r="CB83" s="99"/>
      <c r="CC83" s="99"/>
      <c r="CD83" s="99"/>
      <c r="CE83" s="99"/>
      <c r="CF83" s="99"/>
      <c r="CG83" s="99"/>
      <c r="CH83" s="99"/>
      <c r="CI83" s="99"/>
      <c r="CJ83" s="99"/>
      <c r="CK83" s="99"/>
      <c r="CL83" s="99"/>
      <c r="CM83" s="99"/>
      <c r="CN83" s="99"/>
      <c r="CO83" s="99"/>
      <c r="CP83" s="99"/>
      <c r="CQ83" s="99"/>
      <c r="CR83" s="99"/>
      <c r="CS83" s="99"/>
      <c r="CT83" s="99"/>
      <c r="CU83" s="99"/>
      <c r="CV83" s="99"/>
      <c r="CW83" s="99"/>
      <c r="CX83" s="99"/>
      <c r="CY83" s="99"/>
      <c r="CZ83" s="99"/>
      <c r="DA83" s="99"/>
    </row>
    <row r="84" spans="1:105" s="99" customFormat="1">
      <c r="A84" s="223" t="s">
        <v>621</v>
      </c>
      <c r="B84" s="206"/>
      <c r="C84" s="223"/>
      <c r="D84" s="223"/>
      <c r="E84" s="161"/>
      <c r="F84" s="262"/>
      <c r="G84" s="100"/>
      <c r="H84" s="161"/>
      <c r="I84" s="177" t="s">
        <v>762</v>
      </c>
      <c r="J84" s="276" t="s">
        <v>763</v>
      </c>
      <c r="K84" s="276" t="s">
        <v>764</v>
      </c>
      <c r="L84" s="276">
        <v>7.92</v>
      </c>
      <c r="M84" s="177"/>
      <c r="N84" s="177"/>
      <c r="O84" s="177"/>
      <c r="P84" s="276"/>
      <c r="Q84" s="177" t="s">
        <v>762</v>
      </c>
      <c r="R84" s="177" t="s">
        <v>765</v>
      </c>
      <c r="S84" s="178" t="s">
        <v>766</v>
      </c>
      <c r="T84" s="276">
        <v>9.51</v>
      </c>
      <c r="U84" s="107"/>
    </row>
    <row r="85" spans="1:105" s="99" customFormat="1">
      <c r="A85" s="295" t="s">
        <v>248</v>
      </c>
      <c r="B85" s="294">
        <v>80</v>
      </c>
      <c r="C85" s="196">
        <v>190</v>
      </c>
      <c r="D85" s="196">
        <v>36.56</v>
      </c>
      <c r="E85" s="276" t="s">
        <v>848</v>
      </c>
      <c r="F85" s="275">
        <v>50</v>
      </c>
      <c r="G85" s="276">
        <v>201</v>
      </c>
      <c r="H85" s="196">
        <v>22.42</v>
      </c>
      <c r="I85" s="295" t="s">
        <v>248</v>
      </c>
      <c r="J85" s="294">
        <v>80</v>
      </c>
      <c r="K85" s="196">
        <v>190</v>
      </c>
      <c r="L85" s="196">
        <v>36.56</v>
      </c>
      <c r="M85" s="276" t="s">
        <v>849</v>
      </c>
      <c r="N85" s="275" t="s">
        <v>692</v>
      </c>
      <c r="O85" s="276" t="s">
        <v>802</v>
      </c>
      <c r="P85" s="196">
        <v>21.11</v>
      </c>
      <c r="Q85" s="295" t="s">
        <v>248</v>
      </c>
      <c r="R85" s="294">
        <v>80</v>
      </c>
      <c r="S85" s="196">
        <v>190</v>
      </c>
      <c r="T85" s="196">
        <v>36.56</v>
      </c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</row>
    <row r="86" spans="1:105" s="99" customFormat="1">
      <c r="A86" s="276" t="s">
        <v>616</v>
      </c>
      <c r="B86" s="294">
        <v>30</v>
      </c>
      <c r="C86" s="196">
        <v>22</v>
      </c>
      <c r="D86" s="196">
        <v>1.38</v>
      </c>
      <c r="E86" s="276" t="s">
        <v>616</v>
      </c>
      <c r="F86" s="276">
        <v>30</v>
      </c>
      <c r="G86" s="276">
        <v>22</v>
      </c>
      <c r="H86" s="196">
        <v>1.38</v>
      </c>
      <c r="I86" s="276" t="s">
        <v>710</v>
      </c>
      <c r="J86" s="280">
        <v>30</v>
      </c>
      <c r="K86" s="276">
        <v>25</v>
      </c>
      <c r="L86" s="273">
        <v>3.23</v>
      </c>
      <c r="M86" s="276" t="s">
        <v>19</v>
      </c>
      <c r="N86" s="276" t="s">
        <v>157</v>
      </c>
      <c r="O86" s="276">
        <v>62</v>
      </c>
      <c r="P86" s="196">
        <v>4.05</v>
      </c>
      <c r="Q86" s="276" t="s">
        <v>616</v>
      </c>
      <c r="R86" s="294">
        <v>30</v>
      </c>
      <c r="S86" s="196">
        <v>22</v>
      </c>
      <c r="T86" s="196">
        <v>1.38</v>
      </c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</row>
    <row r="87" spans="1:105" s="99" customFormat="1">
      <c r="A87" s="276" t="s">
        <v>842</v>
      </c>
      <c r="B87" s="275">
        <v>32</v>
      </c>
      <c r="C87" s="276">
        <v>19</v>
      </c>
      <c r="D87" s="276">
        <v>9.49</v>
      </c>
      <c r="E87" s="276" t="s">
        <v>850</v>
      </c>
      <c r="F87" s="275">
        <v>150</v>
      </c>
      <c r="G87" s="276">
        <v>221</v>
      </c>
      <c r="H87" s="276">
        <v>15.24</v>
      </c>
      <c r="I87" s="285" t="s">
        <v>851</v>
      </c>
      <c r="J87" s="107">
        <v>21</v>
      </c>
      <c r="K87" s="285">
        <v>1.7</v>
      </c>
      <c r="L87" s="107">
        <v>4.37</v>
      </c>
      <c r="M87" s="276" t="s">
        <v>852</v>
      </c>
      <c r="N87" s="276">
        <v>40</v>
      </c>
      <c r="O87" s="276">
        <v>106</v>
      </c>
      <c r="P87" s="196">
        <v>5.37</v>
      </c>
      <c r="Q87" s="276" t="s">
        <v>804</v>
      </c>
      <c r="R87" s="276">
        <v>180</v>
      </c>
      <c r="S87" s="276">
        <v>278</v>
      </c>
      <c r="T87" s="276">
        <v>15.08</v>
      </c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</row>
    <row r="88" spans="1:105" s="99" customFormat="1">
      <c r="A88" s="276" t="s">
        <v>804</v>
      </c>
      <c r="B88" s="276">
        <v>180</v>
      </c>
      <c r="C88" s="276">
        <v>278</v>
      </c>
      <c r="D88" s="276">
        <v>15.08</v>
      </c>
      <c r="E88" s="276" t="s">
        <v>22</v>
      </c>
      <c r="F88" s="275">
        <v>200</v>
      </c>
      <c r="G88" s="276">
        <v>57</v>
      </c>
      <c r="H88" s="276">
        <v>2.6</v>
      </c>
      <c r="I88" s="276" t="s">
        <v>772</v>
      </c>
      <c r="J88" s="276">
        <v>150</v>
      </c>
      <c r="K88" s="276">
        <v>232</v>
      </c>
      <c r="L88" s="276">
        <v>12.57</v>
      </c>
      <c r="M88" s="196" t="s">
        <v>795</v>
      </c>
      <c r="N88" s="294">
        <v>60</v>
      </c>
      <c r="O88" s="196">
        <v>220</v>
      </c>
      <c r="P88" s="196">
        <v>12.86</v>
      </c>
      <c r="Q88" s="196" t="s">
        <v>53</v>
      </c>
      <c r="R88" s="196">
        <v>200</v>
      </c>
      <c r="S88" s="196">
        <v>118</v>
      </c>
      <c r="T88" s="196">
        <v>10.91</v>
      </c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</row>
    <row r="89" spans="1:105" s="99" customFormat="1" ht="14.25" customHeight="1">
      <c r="A89" s="196" t="s">
        <v>53</v>
      </c>
      <c r="B89" s="196">
        <v>200</v>
      </c>
      <c r="C89" s="196">
        <v>118</v>
      </c>
      <c r="D89" s="276">
        <v>10.91</v>
      </c>
      <c r="E89" s="276" t="s">
        <v>70</v>
      </c>
      <c r="F89" s="275">
        <v>25</v>
      </c>
      <c r="G89" s="276">
        <v>66</v>
      </c>
      <c r="H89" s="276">
        <v>3.36</v>
      </c>
      <c r="I89" s="196" t="s">
        <v>53</v>
      </c>
      <c r="J89" s="196">
        <v>200</v>
      </c>
      <c r="K89" s="196">
        <v>118</v>
      </c>
      <c r="L89" s="196">
        <v>10.91</v>
      </c>
      <c r="M89" s="276"/>
      <c r="N89" s="276"/>
      <c r="O89" s="276"/>
      <c r="P89" s="196"/>
      <c r="Q89" s="276" t="s">
        <v>67</v>
      </c>
      <c r="R89" s="275">
        <v>45</v>
      </c>
      <c r="S89" s="276">
        <v>94</v>
      </c>
      <c r="T89" s="276">
        <v>3.8</v>
      </c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</row>
    <row r="90" spans="1:105" s="99" customFormat="1">
      <c r="A90" s="276" t="s">
        <v>67</v>
      </c>
      <c r="B90" s="275">
        <v>30</v>
      </c>
      <c r="C90" s="276">
        <v>62</v>
      </c>
      <c r="D90" s="276">
        <v>2.5299999999999998</v>
      </c>
      <c r="E90" s="196" t="s">
        <v>853</v>
      </c>
      <c r="F90" s="275">
        <v>200</v>
      </c>
      <c r="G90" s="276">
        <v>158</v>
      </c>
      <c r="H90" s="276">
        <v>40</v>
      </c>
      <c r="I90" s="276" t="s">
        <v>67</v>
      </c>
      <c r="J90" s="275">
        <v>30</v>
      </c>
      <c r="K90" s="276">
        <v>62</v>
      </c>
      <c r="L90" s="276">
        <v>2.5299999999999998</v>
      </c>
      <c r="M90" s="196"/>
      <c r="N90" s="294"/>
      <c r="O90" s="196"/>
      <c r="P90" s="196"/>
      <c r="Q90" s="276" t="s">
        <v>854</v>
      </c>
      <c r="R90" s="276">
        <v>21</v>
      </c>
      <c r="S90" s="276">
        <v>1.7</v>
      </c>
      <c r="T90" s="196">
        <v>4.37</v>
      </c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</row>
    <row r="91" spans="1:105" s="99" customFormat="1">
      <c r="A91" s="196" t="s">
        <v>855</v>
      </c>
      <c r="B91" s="294">
        <v>100</v>
      </c>
      <c r="C91" s="196">
        <v>47</v>
      </c>
      <c r="D91" s="138">
        <v>12.05</v>
      </c>
      <c r="E91" s="161"/>
      <c r="F91" s="262"/>
      <c r="G91" s="161"/>
      <c r="H91" s="161"/>
      <c r="I91" s="276" t="s">
        <v>856</v>
      </c>
      <c r="J91" s="276" t="s">
        <v>857</v>
      </c>
      <c r="K91" s="276">
        <v>184</v>
      </c>
      <c r="L91" s="196">
        <v>6.91</v>
      </c>
      <c r="M91" s="107"/>
      <c r="N91" s="276"/>
      <c r="O91" s="276"/>
      <c r="P91" s="276"/>
      <c r="Q91" s="276"/>
      <c r="R91" s="276"/>
      <c r="S91" s="276"/>
      <c r="T91" s="276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</row>
    <row r="92" spans="1:105" s="99" customFormat="1">
      <c r="A92" s="344" t="s">
        <v>676</v>
      </c>
      <c r="B92" s="206">
        <f>SUM(B85:B91)</f>
        <v>652</v>
      </c>
      <c r="C92" s="223">
        <f>SUM(C85:C91)</f>
        <v>736</v>
      </c>
      <c r="D92" s="292">
        <f>SUM(D85:D91)</f>
        <v>88</v>
      </c>
      <c r="E92" s="344" t="s">
        <v>676</v>
      </c>
      <c r="F92" s="206">
        <f>SUM(F85:F91)</f>
        <v>655</v>
      </c>
      <c r="G92" s="206">
        <f>SUM(G85:G91)</f>
        <v>725</v>
      </c>
      <c r="H92" s="289">
        <f>SUM(H85:H91)</f>
        <v>85</v>
      </c>
      <c r="I92" s="161" t="s">
        <v>676</v>
      </c>
      <c r="J92" s="161">
        <v>806</v>
      </c>
      <c r="K92" s="161">
        <v>920.7</v>
      </c>
      <c r="L92" s="292">
        <f>SUM(L84:L91)</f>
        <v>85</v>
      </c>
      <c r="M92" s="161" t="s">
        <v>760</v>
      </c>
      <c r="N92" s="161">
        <v>615</v>
      </c>
      <c r="O92" s="161">
        <v>663</v>
      </c>
      <c r="P92" s="223">
        <f>SUM(P85:P90)</f>
        <v>43.39</v>
      </c>
      <c r="Q92" s="161" t="s">
        <v>760</v>
      </c>
      <c r="R92" s="161">
        <v>861</v>
      </c>
      <c r="S92" s="161">
        <v>833.7</v>
      </c>
      <c r="T92" s="223">
        <f>SUM(T84:T90)</f>
        <v>81.61</v>
      </c>
      <c r="U92" s="107">
        <f>P92+T92</f>
        <v>125</v>
      </c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</row>
    <row r="93" spans="1:105" s="99" customFormat="1">
      <c r="A93" s="344"/>
      <c r="B93" s="206"/>
      <c r="C93" s="223"/>
      <c r="D93" s="276"/>
      <c r="E93" s="344"/>
      <c r="F93" s="206"/>
      <c r="G93" s="206"/>
      <c r="H93" s="223"/>
      <c r="I93" s="161"/>
      <c r="J93" s="161"/>
      <c r="K93" s="161"/>
      <c r="L93" s="276"/>
      <c r="M93" s="100"/>
      <c r="N93" s="183"/>
      <c r="O93" s="183"/>
      <c r="P93" s="196"/>
      <c r="Q93" s="183"/>
      <c r="R93" s="183"/>
      <c r="S93" s="183"/>
      <c r="T93" s="196"/>
      <c r="U93" s="107"/>
    </row>
    <row r="94" spans="1:105" s="99" customFormat="1">
      <c r="A94" s="223" t="s">
        <v>623</v>
      </c>
      <c r="B94" s="177"/>
      <c r="D94" s="196"/>
      <c r="E94" s="196"/>
      <c r="F94" s="294"/>
      <c r="G94" s="177"/>
      <c r="H94" s="276"/>
      <c r="I94" s="276" t="s">
        <v>824</v>
      </c>
      <c r="J94" s="331" t="s">
        <v>763</v>
      </c>
      <c r="K94" s="345" t="s">
        <v>858</v>
      </c>
      <c r="L94" s="276">
        <v>6.41</v>
      </c>
      <c r="M94" s="177"/>
      <c r="N94" s="177"/>
      <c r="O94" s="177"/>
      <c r="P94" s="276"/>
      <c r="Q94" s="276" t="s">
        <v>824</v>
      </c>
      <c r="R94" s="331" t="s">
        <v>765</v>
      </c>
      <c r="S94" s="331" t="s">
        <v>825</v>
      </c>
      <c r="T94" s="331">
        <v>7.69</v>
      </c>
      <c r="U94" s="138"/>
      <c r="Z94" s="204" t="s">
        <v>671</v>
      </c>
    </row>
    <row r="95" spans="1:105" s="99" customFormat="1">
      <c r="A95" s="276" t="s">
        <v>859</v>
      </c>
      <c r="B95" s="301" t="s">
        <v>223</v>
      </c>
      <c r="C95" s="177">
        <v>233</v>
      </c>
      <c r="D95" s="196">
        <v>58.15</v>
      </c>
      <c r="E95" s="295" t="s">
        <v>860</v>
      </c>
      <c r="F95" s="308">
        <v>80</v>
      </c>
      <c r="G95" s="99">
        <v>190</v>
      </c>
      <c r="H95" s="346">
        <v>36.56</v>
      </c>
      <c r="I95" s="276" t="s">
        <v>859</v>
      </c>
      <c r="J95" s="296" t="s">
        <v>223</v>
      </c>
      <c r="K95" s="322">
        <v>233</v>
      </c>
      <c r="L95" s="322">
        <v>58.15</v>
      </c>
      <c r="M95" s="177" t="s">
        <v>861</v>
      </c>
      <c r="N95" s="276" t="s">
        <v>862</v>
      </c>
      <c r="O95" s="177" t="s">
        <v>863</v>
      </c>
      <c r="P95" s="276">
        <v>18.82</v>
      </c>
      <c r="Q95" s="276" t="s">
        <v>864</v>
      </c>
      <c r="R95" s="301">
        <v>80</v>
      </c>
      <c r="S95" s="276">
        <v>182</v>
      </c>
      <c r="T95" s="196">
        <v>31.15</v>
      </c>
      <c r="U95" s="138"/>
    </row>
    <row r="96" spans="1:105" s="99" customFormat="1">
      <c r="A96" s="276" t="s">
        <v>120</v>
      </c>
      <c r="B96" s="347">
        <v>180</v>
      </c>
      <c r="C96" s="177">
        <v>164</v>
      </c>
      <c r="D96" s="276">
        <v>15.85</v>
      </c>
      <c r="E96" s="196" t="s">
        <v>625</v>
      </c>
      <c r="F96" s="275">
        <v>30</v>
      </c>
      <c r="G96" s="196">
        <v>24</v>
      </c>
      <c r="H96" s="196">
        <v>2.93</v>
      </c>
      <c r="I96" s="276" t="s">
        <v>753</v>
      </c>
      <c r="J96" s="280">
        <v>150</v>
      </c>
      <c r="K96" s="280">
        <v>245</v>
      </c>
      <c r="L96" s="196">
        <v>9.33</v>
      </c>
      <c r="M96" s="177" t="s">
        <v>789</v>
      </c>
      <c r="N96" s="177">
        <v>200</v>
      </c>
      <c r="O96" s="177">
        <v>81</v>
      </c>
      <c r="P96" s="276">
        <v>6.71</v>
      </c>
      <c r="Q96" s="196" t="s">
        <v>616</v>
      </c>
      <c r="R96" s="275">
        <v>30</v>
      </c>
      <c r="S96" s="276">
        <v>22</v>
      </c>
      <c r="T96" s="276">
        <v>1.38</v>
      </c>
      <c r="U96" s="138"/>
    </row>
    <row r="97" spans="1:28" s="99" customFormat="1">
      <c r="A97" s="276" t="s">
        <v>750</v>
      </c>
      <c r="B97" s="275" t="s">
        <v>751</v>
      </c>
      <c r="C97" s="177">
        <v>59</v>
      </c>
      <c r="D97" s="348">
        <v>3.7</v>
      </c>
      <c r="E97" s="196" t="s">
        <v>654</v>
      </c>
      <c r="F97" s="196">
        <v>47</v>
      </c>
      <c r="G97" s="196">
        <v>5</v>
      </c>
      <c r="H97" s="196">
        <v>7.65</v>
      </c>
      <c r="I97" s="276" t="s">
        <v>750</v>
      </c>
      <c r="J97" s="275" t="s">
        <v>751</v>
      </c>
      <c r="K97" s="276">
        <v>59</v>
      </c>
      <c r="L97" s="348">
        <v>3.7</v>
      </c>
      <c r="M97" s="276" t="s">
        <v>70</v>
      </c>
      <c r="N97" s="275">
        <v>30</v>
      </c>
      <c r="O97" s="276">
        <v>80</v>
      </c>
      <c r="P97" s="276">
        <v>4.03</v>
      </c>
      <c r="Q97" s="177" t="s">
        <v>753</v>
      </c>
      <c r="R97" s="177">
        <v>180</v>
      </c>
      <c r="S97" s="177">
        <v>294</v>
      </c>
      <c r="T97" s="276">
        <v>11.2</v>
      </c>
      <c r="U97" s="138"/>
      <c r="AA97" s="99">
        <v>75</v>
      </c>
      <c r="AB97" s="99">
        <v>34.11</v>
      </c>
    </row>
    <row r="98" spans="1:28" s="99" customFormat="1">
      <c r="A98" s="276" t="s">
        <v>67</v>
      </c>
      <c r="B98" s="275">
        <v>24</v>
      </c>
      <c r="C98" s="177">
        <v>50</v>
      </c>
      <c r="D98" s="276">
        <v>2.0099999999999998</v>
      </c>
      <c r="E98" s="196" t="s">
        <v>805</v>
      </c>
      <c r="F98" s="178">
        <v>150</v>
      </c>
      <c r="G98" s="178">
        <v>232</v>
      </c>
      <c r="H98" s="196">
        <v>12.57</v>
      </c>
      <c r="I98" s="336" t="s">
        <v>67</v>
      </c>
      <c r="J98" s="275">
        <v>29</v>
      </c>
      <c r="K98" s="276">
        <v>60</v>
      </c>
      <c r="L98" s="276">
        <v>2.4300000000000002</v>
      </c>
      <c r="M98" s="276" t="s">
        <v>755</v>
      </c>
      <c r="N98" s="276">
        <v>50</v>
      </c>
      <c r="O98" s="276">
        <v>79</v>
      </c>
      <c r="P98" s="196">
        <v>15.98</v>
      </c>
      <c r="Q98" s="196" t="s">
        <v>807</v>
      </c>
      <c r="R98" s="294">
        <v>200</v>
      </c>
      <c r="S98" s="196">
        <v>94</v>
      </c>
      <c r="T98" s="196">
        <v>8.89</v>
      </c>
      <c r="U98" s="138"/>
    </row>
    <row r="99" spans="1:28" s="99" customFormat="1">
      <c r="A99" s="177" t="s">
        <v>865</v>
      </c>
      <c r="B99" s="275" t="s">
        <v>866</v>
      </c>
      <c r="C99" s="177">
        <v>98</v>
      </c>
      <c r="D99" s="276">
        <v>4.9800000000000004</v>
      </c>
      <c r="E99" s="196" t="s">
        <v>807</v>
      </c>
      <c r="F99" s="294">
        <v>200</v>
      </c>
      <c r="G99" s="178">
        <v>94</v>
      </c>
      <c r="H99" s="196">
        <v>8.89</v>
      </c>
      <c r="I99" s="276" t="s">
        <v>793</v>
      </c>
      <c r="J99" s="275" t="s">
        <v>866</v>
      </c>
      <c r="K99" s="276">
        <v>98</v>
      </c>
      <c r="L99" s="276">
        <v>4.9800000000000004</v>
      </c>
      <c r="M99" s="276" t="s">
        <v>867</v>
      </c>
      <c r="N99" s="275">
        <v>20</v>
      </c>
      <c r="O99" s="276">
        <v>92</v>
      </c>
      <c r="P99" s="276">
        <v>3.54</v>
      </c>
      <c r="Q99" s="336" t="s">
        <v>67</v>
      </c>
      <c r="R99" s="301">
        <v>33</v>
      </c>
      <c r="S99" s="336">
        <v>68</v>
      </c>
      <c r="T99" s="336">
        <v>2.75</v>
      </c>
      <c r="U99" s="138"/>
      <c r="AA99" s="99">
        <v>29</v>
      </c>
      <c r="AB99" s="99">
        <v>8.6999999999999993</v>
      </c>
    </row>
    <row r="100" spans="1:28" s="99" customFormat="1">
      <c r="A100" s="99" t="s">
        <v>776</v>
      </c>
      <c r="B100" s="177">
        <v>20</v>
      </c>
      <c r="C100" s="177">
        <v>2.8</v>
      </c>
      <c r="D100" s="276">
        <v>3.31</v>
      </c>
      <c r="E100" s="349" t="s">
        <v>618</v>
      </c>
      <c r="F100" s="350">
        <v>40</v>
      </c>
      <c r="G100" s="351">
        <v>82</v>
      </c>
      <c r="H100" s="322">
        <v>4.3499999999999996</v>
      </c>
      <c r="I100" s="276"/>
      <c r="J100" s="276"/>
      <c r="K100" s="276"/>
      <c r="L100" s="276"/>
      <c r="M100" s="177"/>
      <c r="N100" s="177"/>
      <c r="O100" s="177"/>
      <c r="P100" s="276"/>
      <c r="Q100" s="276" t="s">
        <v>795</v>
      </c>
      <c r="R100" s="275">
        <v>60</v>
      </c>
      <c r="S100" s="276">
        <v>220</v>
      </c>
      <c r="T100" s="276">
        <v>12.86</v>
      </c>
      <c r="U100" s="352"/>
    </row>
    <row r="101" spans="1:28" s="99" customFormat="1">
      <c r="A101" s="177"/>
      <c r="B101" s="177"/>
      <c r="C101" s="177"/>
      <c r="D101" s="276"/>
      <c r="E101" s="196" t="s">
        <v>855</v>
      </c>
      <c r="F101" s="294">
        <v>100</v>
      </c>
      <c r="G101" s="178">
        <v>47</v>
      </c>
      <c r="H101" s="196">
        <v>12.05</v>
      </c>
      <c r="I101" s="276"/>
      <c r="J101" s="275"/>
      <c r="K101" s="196"/>
      <c r="L101" s="196"/>
      <c r="M101" s="177"/>
      <c r="N101" s="177"/>
      <c r="O101" s="177"/>
      <c r="P101" s="276"/>
      <c r="Q101" s="324"/>
      <c r="R101" s="324"/>
      <c r="S101" s="353"/>
      <c r="T101" s="324"/>
      <c r="U101" s="138"/>
      <c r="Z101" s="177" t="s">
        <v>561</v>
      </c>
      <c r="AA101" s="177" t="s">
        <v>673</v>
      </c>
      <c r="AB101" s="177">
        <v>2.09</v>
      </c>
    </row>
    <row r="102" spans="1:28" s="99" customFormat="1">
      <c r="A102" s="223" t="s">
        <v>760</v>
      </c>
      <c r="B102" s="262">
        <v>549</v>
      </c>
      <c r="C102" s="100">
        <f>SUM(C95:C101)</f>
        <v>606.79999999999995</v>
      </c>
      <c r="D102" s="292">
        <f>SUM(D95:D101)</f>
        <v>88.000000000000014</v>
      </c>
      <c r="E102" s="344" t="s">
        <v>676</v>
      </c>
      <c r="F102" s="206">
        <f>SUM(F95:F101)</f>
        <v>647</v>
      </c>
      <c r="G102" s="206">
        <f>SUM(G95:G101)</f>
        <v>674</v>
      </c>
      <c r="H102" s="289">
        <f>SUM(H95:H101)</f>
        <v>84.999999999999986</v>
      </c>
      <c r="I102" s="161" t="s">
        <v>676</v>
      </c>
      <c r="J102" s="223">
        <v>759</v>
      </c>
      <c r="K102" s="223">
        <v>795</v>
      </c>
      <c r="L102" s="223">
        <f>SUM(L94:L101)</f>
        <v>85.000000000000014</v>
      </c>
      <c r="M102" s="100" t="s">
        <v>760</v>
      </c>
      <c r="N102" s="100">
        <v>602</v>
      </c>
      <c r="O102" s="100">
        <v>574</v>
      </c>
      <c r="P102" s="292">
        <f>SUM(P95:P101)</f>
        <v>49.080000000000005</v>
      </c>
      <c r="Q102" s="100" t="s">
        <v>760</v>
      </c>
      <c r="R102" s="100">
        <v>885</v>
      </c>
      <c r="S102" s="161">
        <v>900</v>
      </c>
      <c r="T102" s="161">
        <f>SUM(T94:T100)</f>
        <v>75.92</v>
      </c>
      <c r="U102" s="354">
        <f>P102+T102</f>
        <v>125</v>
      </c>
    </row>
    <row r="103" spans="1:28" s="99" customFormat="1">
      <c r="A103" s="223"/>
      <c r="B103" s="206"/>
      <c r="C103" s="223"/>
      <c r="D103" s="196"/>
      <c r="E103" s="218"/>
      <c r="F103" s="355"/>
      <c r="G103" s="199"/>
      <c r="H103" s="286"/>
      <c r="I103" s="161"/>
      <c r="J103" s="161"/>
      <c r="K103" s="161"/>
      <c r="L103" s="196"/>
      <c r="M103" s="100"/>
      <c r="N103" s="183"/>
      <c r="O103" s="183"/>
      <c r="P103" s="196"/>
      <c r="Q103" s="183"/>
      <c r="R103" s="183"/>
      <c r="S103" s="183"/>
      <c r="T103" s="276"/>
      <c r="U103" s="107"/>
    </row>
    <row r="104" spans="1:28" s="99" customFormat="1">
      <c r="A104" s="50" t="s">
        <v>627</v>
      </c>
      <c r="B104" s="294"/>
      <c r="C104" s="196"/>
      <c r="D104" s="223"/>
      <c r="E104" s="286"/>
      <c r="F104" s="305"/>
      <c r="G104" s="305"/>
      <c r="H104" s="218"/>
      <c r="I104" s="276" t="s">
        <v>868</v>
      </c>
      <c r="J104" s="356" t="s">
        <v>811</v>
      </c>
      <c r="K104" s="276">
        <v>114</v>
      </c>
      <c r="L104" s="196">
        <v>19.989999999999998</v>
      </c>
      <c r="M104" s="178"/>
      <c r="N104" s="178"/>
      <c r="O104" s="178"/>
      <c r="P104" s="223"/>
      <c r="Q104" s="276" t="s">
        <v>868</v>
      </c>
      <c r="R104" s="356" t="s">
        <v>811</v>
      </c>
      <c r="S104" s="276">
        <v>114</v>
      </c>
      <c r="T104" s="196">
        <v>19.989999999999998</v>
      </c>
      <c r="U104" s="107"/>
    </row>
    <row r="105" spans="1:28" s="99" customFormat="1">
      <c r="A105" s="276" t="s">
        <v>848</v>
      </c>
      <c r="B105" s="294">
        <v>75</v>
      </c>
      <c r="C105" s="196">
        <v>302</v>
      </c>
      <c r="D105" s="196">
        <v>34.11</v>
      </c>
      <c r="E105" s="276" t="s">
        <v>487</v>
      </c>
      <c r="F105" s="737" t="s">
        <v>816</v>
      </c>
      <c r="G105" s="196">
        <v>385</v>
      </c>
      <c r="H105" s="196">
        <v>62.18</v>
      </c>
      <c r="I105" s="276" t="s">
        <v>848</v>
      </c>
      <c r="J105" s="294">
        <v>75</v>
      </c>
      <c r="K105" s="196">
        <v>302</v>
      </c>
      <c r="L105" s="196">
        <v>34.11</v>
      </c>
      <c r="M105" s="178" t="s">
        <v>869</v>
      </c>
      <c r="N105" s="294" t="s">
        <v>862</v>
      </c>
      <c r="O105" s="178" t="s">
        <v>870</v>
      </c>
      <c r="P105" s="196">
        <v>21.15</v>
      </c>
      <c r="Q105" s="276" t="s">
        <v>848</v>
      </c>
      <c r="R105" s="294">
        <v>75</v>
      </c>
      <c r="S105" s="196">
        <v>302</v>
      </c>
      <c r="T105" s="196">
        <v>34.11</v>
      </c>
      <c r="U105" s="357"/>
    </row>
    <row r="106" spans="1:28" s="99" customFormat="1">
      <c r="A106" s="178" t="s">
        <v>871</v>
      </c>
      <c r="B106" s="178">
        <v>30</v>
      </c>
      <c r="C106" s="178">
        <v>22</v>
      </c>
      <c r="D106" s="196">
        <v>1.38</v>
      </c>
      <c r="E106" s="337" t="s">
        <v>818</v>
      </c>
      <c r="F106" s="737"/>
      <c r="G106" s="276">
        <v>20</v>
      </c>
      <c r="H106" s="196">
        <v>4.79</v>
      </c>
      <c r="I106" s="178" t="s">
        <v>720</v>
      </c>
      <c r="J106" s="196">
        <v>30</v>
      </c>
      <c r="K106" s="196">
        <v>22</v>
      </c>
      <c r="L106" s="196">
        <v>1.38</v>
      </c>
      <c r="M106" s="178" t="s">
        <v>56</v>
      </c>
      <c r="N106" s="278">
        <v>200</v>
      </c>
      <c r="O106" s="178">
        <v>101</v>
      </c>
      <c r="P106" s="276">
        <v>9.74</v>
      </c>
      <c r="Q106" s="178" t="s">
        <v>720</v>
      </c>
      <c r="R106" s="178">
        <v>30</v>
      </c>
      <c r="S106" s="178">
        <v>22</v>
      </c>
      <c r="T106" s="196">
        <v>1.38</v>
      </c>
      <c r="U106" s="357"/>
      <c r="AA106" s="99">
        <v>75</v>
      </c>
      <c r="AB106" s="99">
        <v>34.11</v>
      </c>
    </row>
    <row r="107" spans="1:28" s="99" customFormat="1">
      <c r="A107" s="276" t="s">
        <v>132</v>
      </c>
      <c r="B107" s="196">
        <v>180</v>
      </c>
      <c r="C107" s="196">
        <v>265</v>
      </c>
      <c r="D107" s="196">
        <v>19.79</v>
      </c>
      <c r="E107" s="297" t="s">
        <v>22</v>
      </c>
      <c r="F107" s="284">
        <v>200</v>
      </c>
      <c r="G107" s="310">
        <v>57</v>
      </c>
      <c r="H107" s="311">
        <v>2.6</v>
      </c>
      <c r="I107" s="196" t="s">
        <v>132</v>
      </c>
      <c r="J107" s="301">
        <v>150</v>
      </c>
      <c r="K107" s="196">
        <v>221</v>
      </c>
      <c r="L107" s="196">
        <v>16.489999999999998</v>
      </c>
      <c r="M107" s="276" t="s">
        <v>70</v>
      </c>
      <c r="N107" s="276">
        <v>20</v>
      </c>
      <c r="O107" s="276">
        <v>53</v>
      </c>
      <c r="P107" s="276">
        <v>2.68</v>
      </c>
      <c r="Q107" s="276" t="s">
        <v>132</v>
      </c>
      <c r="R107" s="196">
        <v>180</v>
      </c>
      <c r="S107" s="196">
        <v>265</v>
      </c>
      <c r="T107" s="196">
        <v>19.79</v>
      </c>
      <c r="U107" s="119"/>
    </row>
    <row r="108" spans="1:28" s="99" customFormat="1">
      <c r="A108" s="196" t="s">
        <v>62</v>
      </c>
      <c r="B108" s="294">
        <v>200</v>
      </c>
      <c r="C108" s="177">
        <v>90</v>
      </c>
      <c r="D108" s="196">
        <v>11.61</v>
      </c>
      <c r="E108" s="276" t="s">
        <v>70</v>
      </c>
      <c r="F108" s="275">
        <v>26</v>
      </c>
      <c r="G108" s="276">
        <v>68</v>
      </c>
      <c r="H108" s="276">
        <v>3.38</v>
      </c>
      <c r="I108" s="196" t="s">
        <v>62</v>
      </c>
      <c r="J108" s="294">
        <v>200</v>
      </c>
      <c r="K108" s="276">
        <v>90</v>
      </c>
      <c r="L108" s="196">
        <v>11.61</v>
      </c>
      <c r="M108" s="178" t="s">
        <v>562</v>
      </c>
      <c r="N108" s="294" t="s">
        <v>857</v>
      </c>
      <c r="O108" s="196">
        <v>180</v>
      </c>
      <c r="P108" s="276">
        <v>6.91</v>
      </c>
      <c r="Q108" s="297" t="s">
        <v>22</v>
      </c>
      <c r="R108" s="284">
        <v>200</v>
      </c>
      <c r="S108" s="310">
        <v>57</v>
      </c>
      <c r="T108" s="311">
        <v>2.6</v>
      </c>
      <c r="U108" s="107"/>
      <c r="AA108" s="99">
        <v>29</v>
      </c>
      <c r="AB108" s="99">
        <v>8.6999999999999993</v>
      </c>
    </row>
    <row r="109" spans="1:28" s="99" customFormat="1">
      <c r="A109" s="276" t="s">
        <v>67</v>
      </c>
      <c r="B109" s="275">
        <v>30</v>
      </c>
      <c r="C109" s="177">
        <v>62</v>
      </c>
      <c r="D109" s="276">
        <v>2.5299999999999998</v>
      </c>
      <c r="E109" s="276" t="s">
        <v>820</v>
      </c>
      <c r="F109" s="275">
        <v>100</v>
      </c>
      <c r="G109" s="276">
        <v>47</v>
      </c>
      <c r="H109" s="276">
        <v>12.05</v>
      </c>
      <c r="I109" s="276" t="s">
        <v>67</v>
      </c>
      <c r="J109" s="275">
        <v>17</v>
      </c>
      <c r="K109" s="276">
        <v>30</v>
      </c>
      <c r="L109" s="276">
        <v>1.42</v>
      </c>
      <c r="M109" s="177"/>
      <c r="N109" s="177"/>
      <c r="O109" s="177"/>
      <c r="P109" s="177"/>
      <c r="Q109" s="276" t="s">
        <v>67</v>
      </c>
      <c r="R109" s="275">
        <v>20</v>
      </c>
      <c r="S109" s="177">
        <v>41</v>
      </c>
      <c r="T109" s="276">
        <v>1.67</v>
      </c>
      <c r="U109" s="107"/>
    </row>
    <row r="110" spans="1:28" s="99" customFormat="1">
      <c r="A110" s="177" t="s">
        <v>792</v>
      </c>
      <c r="B110" s="99">
        <v>113</v>
      </c>
      <c r="C110" s="177">
        <v>43</v>
      </c>
      <c r="D110" s="177">
        <v>18.579999999999998</v>
      </c>
      <c r="E110" s="276"/>
      <c r="F110" s="276"/>
      <c r="G110" s="276"/>
      <c r="H110" s="276"/>
      <c r="I110" s="177"/>
      <c r="J110" s="276"/>
      <c r="K110" s="276"/>
      <c r="L110" s="276"/>
      <c r="M110" s="177"/>
      <c r="N110" s="177"/>
      <c r="O110" s="177"/>
      <c r="P110" s="196"/>
      <c r="Q110" s="177" t="s">
        <v>793</v>
      </c>
      <c r="R110" s="177">
        <v>18</v>
      </c>
      <c r="S110" s="177">
        <v>97</v>
      </c>
      <c r="T110" s="196">
        <v>4.9800000000000004</v>
      </c>
      <c r="U110" s="107"/>
      <c r="Z110" s="177" t="s">
        <v>561</v>
      </c>
      <c r="AA110" s="177" t="s">
        <v>673</v>
      </c>
      <c r="AB110" s="177">
        <v>2.09</v>
      </c>
    </row>
    <row r="111" spans="1:28" s="99" customFormat="1">
      <c r="A111" s="223" t="s">
        <v>760</v>
      </c>
      <c r="B111" s="206">
        <f>SUM(B105:B110)</f>
        <v>628</v>
      </c>
      <c r="C111" s="223">
        <f>SUM(C105:C110)</f>
        <v>784</v>
      </c>
      <c r="D111" s="289">
        <f>SUM(D105:D110)</f>
        <v>88</v>
      </c>
      <c r="E111" s="161" t="s">
        <v>760</v>
      </c>
      <c r="F111" s="262">
        <v>506</v>
      </c>
      <c r="G111" s="161">
        <f>SUM(G105:G110)</f>
        <v>577</v>
      </c>
      <c r="H111" s="292">
        <f>SUM(H105:H109)</f>
        <v>84.999999999999986</v>
      </c>
      <c r="I111" s="100" t="s">
        <v>676</v>
      </c>
      <c r="J111" s="223">
        <v>739.5</v>
      </c>
      <c r="K111" s="223">
        <f>SUM(K104:K110)</f>
        <v>779</v>
      </c>
      <c r="L111" s="223">
        <f>SUM(L104:L110)</f>
        <v>85</v>
      </c>
      <c r="M111" s="183" t="s">
        <v>760</v>
      </c>
      <c r="N111" s="223">
        <v>562</v>
      </c>
      <c r="O111" s="183">
        <v>548</v>
      </c>
      <c r="P111" s="161">
        <f>SUM(P105:P110)</f>
        <v>40.480000000000004</v>
      </c>
      <c r="Q111" s="183" t="s">
        <v>760</v>
      </c>
      <c r="R111" s="183">
        <v>790.5</v>
      </c>
      <c r="S111" s="183">
        <f>SUM(S104:S110)</f>
        <v>898</v>
      </c>
      <c r="T111" s="161">
        <f>SUM(T104:T110)</f>
        <v>84.52</v>
      </c>
      <c r="U111" s="306">
        <f>P111+T111</f>
        <v>125</v>
      </c>
    </row>
    <row r="112" spans="1:28" s="99" customFormat="1">
      <c r="B112" s="177"/>
      <c r="C112" s="177"/>
      <c r="D112" s="177"/>
      <c r="E112" s="107"/>
      <c r="F112" s="177"/>
      <c r="G112" s="177"/>
      <c r="H112" s="177"/>
      <c r="I112" s="100"/>
      <c r="J112" s="183"/>
      <c r="K112" s="183"/>
      <c r="L112" s="161"/>
      <c r="M112" s="196"/>
      <c r="N112" s="196"/>
      <c r="O112" s="196"/>
      <c r="P112" s="276"/>
      <c r="Q112" s="183"/>
      <c r="R112" s="183"/>
      <c r="S112" s="183"/>
      <c r="T112" s="161"/>
      <c r="U112" s="107"/>
      <c r="Z112" s="208"/>
      <c r="AA112" s="208"/>
      <c r="AB112" s="208"/>
    </row>
    <row r="113" spans="1:105" s="99" customFormat="1" ht="30">
      <c r="A113" s="223" t="s">
        <v>629</v>
      </c>
      <c r="B113" s="294"/>
      <c r="C113" s="196"/>
      <c r="D113" s="325"/>
      <c r="E113" s="276"/>
      <c r="F113" s="177"/>
      <c r="G113" s="177"/>
      <c r="H113" s="161"/>
      <c r="I113" s="205" t="s">
        <v>872</v>
      </c>
      <c r="J113" s="358" t="s">
        <v>110</v>
      </c>
      <c r="K113" s="196">
        <v>116</v>
      </c>
      <c r="L113" s="196">
        <v>13.7</v>
      </c>
      <c r="M113" s="276"/>
      <c r="N113" s="276"/>
      <c r="O113" s="276"/>
      <c r="P113" s="276"/>
      <c r="Q113" s="205" t="s">
        <v>872</v>
      </c>
      <c r="R113" s="359" t="s">
        <v>873</v>
      </c>
      <c r="S113" s="196">
        <v>116</v>
      </c>
      <c r="T113" s="196">
        <v>13.7</v>
      </c>
      <c r="U113" s="107"/>
      <c r="Z113" s="208" t="s">
        <v>674</v>
      </c>
      <c r="AA113" s="208">
        <v>125</v>
      </c>
      <c r="AB113" s="208">
        <v>20.6</v>
      </c>
    </row>
    <row r="114" spans="1:105" s="99" customFormat="1" ht="30" customHeight="1">
      <c r="A114" s="174" t="s">
        <v>874</v>
      </c>
      <c r="B114" s="277" t="s">
        <v>226</v>
      </c>
      <c r="C114" s="275">
        <v>363</v>
      </c>
      <c r="D114" s="196">
        <v>48.79</v>
      </c>
      <c r="E114" s="740" t="s">
        <v>656</v>
      </c>
      <c r="F114" s="735" t="s">
        <v>657</v>
      </c>
      <c r="G114" s="742">
        <v>406</v>
      </c>
      <c r="H114" s="743">
        <v>59.44</v>
      </c>
      <c r="I114" s="174" t="s">
        <v>875</v>
      </c>
      <c r="J114" s="741" t="s">
        <v>207</v>
      </c>
      <c r="K114" s="737">
        <v>321</v>
      </c>
      <c r="L114" s="736">
        <v>35.880000000000003</v>
      </c>
      <c r="M114" s="177" t="s">
        <v>786</v>
      </c>
      <c r="N114" s="177" t="s">
        <v>692</v>
      </c>
      <c r="O114" s="177" t="s">
        <v>787</v>
      </c>
      <c r="P114" s="276">
        <v>21.83</v>
      </c>
      <c r="Q114" s="174" t="s">
        <v>875</v>
      </c>
      <c r="R114" s="741" t="s">
        <v>207</v>
      </c>
      <c r="S114" s="737">
        <v>321</v>
      </c>
      <c r="T114" s="736">
        <v>35.880000000000003</v>
      </c>
      <c r="U114" s="107"/>
      <c r="V114" s="261"/>
      <c r="X114" s="107"/>
      <c r="Z114" s="208" t="s">
        <v>675</v>
      </c>
      <c r="AA114" s="208" t="s">
        <v>590</v>
      </c>
      <c r="AB114" s="208">
        <v>41.5</v>
      </c>
    </row>
    <row r="115" spans="1:105" s="99" customFormat="1">
      <c r="A115" s="196" t="s">
        <v>876</v>
      </c>
      <c r="B115" s="277">
        <v>30</v>
      </c>
      <c r="C115" s="275">
        <v>2.4</v>
      </c>
      <c r="D115" s="196">
        <v>6.36</v>
      </c>
      <c r="E115" s="740"/>
      <c r="F115" s="735"/>
      <c r="G115" s="735"/>
      <c r="H115" s="743"/>
      <c r="I115" s="196" t="s">
        <v>625</v>
      </c>
      <c r="J115" s="741"/>
      <c r="K115" s="737"/>
      <c r="L115" s="737"/>
      <c r="M115" s="177" t="s">
        <v>877</v>
      </c>
      <c r="N115" s="356" t="s">
        <v>20</v>
      </c>
      <c r="O115" s="177">
        <v>62</v>
      </c>
      <c r="P115" s="276">
        <v>4.05</v>
      </c>
      <c r="Q115" s="196" t="s">
        <v>625</v>
      </c>
      <c r="R115" s="741"/>
      <c r="S115" s="737"/>
      <c r="T115" s="737"/>
      <c r="U115" s="107"/>
      <c r="Z115" s="360" t="s">
        <v>676</v>
      </c>
      <c r="AA115" s="360"/>
      <c r="AB115" s="360" t="e">
        <f ca="1">SUM(AB106:AB115)</f>
        <v>#VALUE!</v>
      </c>
    </row>
    <row r="116" spans="1:105" s="99" customFormat="1">
      <c r="A116" s="196" t="s">
        <v>878</v>
      </c>
      <c r="B116" s="196">
        <v>200</v>
      </c>
      <c r="C116" s="196">
        <v>107</v>
      </c>
      <c r="D116" s="196">
        <v>9.07</v>
      </c>
      <c r="E116" s="276" t="s">
        <v>750</v>
      </c>
      <c r="F116" s="275" t="s">
        <v>751</v>
      </c>
      <c r="G116" s="276">
        <v>59</v>
      </c>
      <c r="H116" s="348">
        <v>3.7</v>
      </c>
      <c r="I116" s="196" t="s">
        <v>805</v>
      </c>
      <c r="J116" s="178">
        <v>150</v>
      </c>
      <c r="K116" s="178">
        <v>232</v>
      </c>
      <c r="L116" s="196">
        <v>12.57</v>
      </c>
      <c r="M116" s="276" t="s">
        <v>70</v>
      </c>
      <c r="N116" s="276">
        <v>30</v>
      </c>
      <c r="O116" s="177">
        <v>80</v>
      </c>
      <c r="P116" s="276">
        <v>4.01</v>
      </c>
      <c r="Q116" s="276" t="s">
        <v>879</v>
      </c>
      <c r="R116" s="276">
        <v>180</v>
      </c>
      <c r="S116" s="276">
        <v>230</v>
      </c>
      <c r="T116" s="276">
        <v>10.5</v>
      </c>
      <c r="U116" s="107"/>
    </row>
    <row r="117" spans="1:105" s="99" customFormat="1">
      <c r="A117" s="276" t="s">
        <v>618</v>
      </c>
      <c r="B117" s="294">
        <v>40</v>
      </c>
      <c r="C117" s="298">
        <v>82</v>
      </c>
      <c r="D117" s="196">
        <v>4.3499999999999996</v>
      </c>
      <c r="E117" s="276" t="s">
        <v>618</v>
      </c>
      <c r="F117" s="294">
        <v>28</v>
      </c>
      <c r="G117" s="273">
        <v>57</v>
      </c>
      <c r="H117" s="196">
        <v>2.95</v>
      </c>
      <c r="I117" s="196" t="s">
        <v>876</v>
      </c>
      <c r="J117" s="277">
        <v>30</v>
      </c>
      <c r="K117" s="361">
        <v>2.4</v>
      </c>
      <c r="L117" s="196">
        <v>6.36</v>
      </c>
      <c r="M117" s="196" t="s">
        <v>561</v>
      </c>
      <c r="N117" s="177" t="s">
        <v>673</v>
      </c>
      <c r="O117" s="177">
        <v>39</v>
      </c>
      <c r="P117" s="274">
        <v>2.09</v>
      </c>
      <c r="Q117" s="362" t="s">
        <v>878</v>
      </c>
      <c r="R117" s="196">
        <v>200</v>
      </c>
      <c r="S117" s="196">
        <v>107</v>
      </c>
      <c r="T117" s="196">
        <v>9.07</v>
      </c>
      <c r="U117" s="107"/>
      <c r="Z117" s="107"/>
      <c r="AA117" s="107"/>
      <c r="AB117" s="107"/>
    </row>
    <row r="118" spans="1:105" s="99" customFormat="1" ht="15" customHeight="1">
      <c r="A118" s="99" t="s">
        <v>792</v>
      </c>
      <c r="B118" s="177">
        <v>118</v>
      </c>
      <c r="C118" s="99">
        <v>46</v>
      </c>
      <c r="D118" s="196">
        <v>19.43</v>
      </c>
      <c r="E118" s="196" t="s">
        <v>880</v>
      </c>
      <c r="F118" s="294">
        <v>100</v>
      </c>
      <c r="G118" s="196">
        <v>47</v>
      </c>
      <c r="H118" s="276">
        <v>12.05</v>
      </c>
      <c r="I118" s="362" t="s">
        <v>878</v>
      </c>
      <c r="J118" s="196">
        <v>200</v>
      </c>
      <c r="K118" s="196">
        <v>107</v>
      </c>
      <c r="L118" s="196">
        <v>9.07</v>
      </c>
      <c r="M118" s="276" t="s">
        <v>755</v>
      </c>
      <c r="N118" s="276">
        <v>50</v>
      </c>
      <c r="O118" s="276">
        <v>79</v>
      </c>
      <c r="P118" s="196">
        <v>15.98</v>
      </c>
      <c r="Q118" s="276" t="s">
        <v>67</v>
      </c>
      <c r="R118" s="99">
        <v>30</v>
      </c>
      <c r="S118" s="177">
        <v>62</v>
      </c>
      <c r="T118" s="177">
        <v>3.7</v>
      </c>
      <c r="U118" s="107"/>
      <c r="Z118" s="107"/>
      <c r="AA118" s="107"/>
      <c r="AB118" s="107"/>
    </row>
    <row r="119" spans="1:105" s="99" customFormat="1" ht="15" customHeight="1">
      <c r="A119" s="196"/>
      <c r="B119" s="196"/>
      <c r="C119" s="282"/>
      <c r="D119" s="276"/>
      <c r="E119" s="276" t="s">
        <v>881</v>
      </c>
      <c r="F119" s="276">
        <v>22</v>
      </c>
      <c r="G119" s="276">
        <v>125</v>
      </c>
      <c r="H119" s="276">
        <v>6.86</v>
      </c>
      <c r="I119" s="276" t="s">
        <v>67</v>
      </c>
      <c r="J119" s="275">
        <v>39</v>
      </c>
      <c r="K119" s="177">
        <v>80</v>
      </c>
      <c r="L119" s="276">
        <v>3.23</v>
      </c>
      <c r="M119" s="196"/>
      <c r="N119" s="294"/>
      <c r="O119" s="196"/>
      <c r="P119" s="196"/>
      <c r="Q119" s="196" t="s">
        <v>561</v>
      </c>
      <c r="R119" s="177" t="s">
        <v>882</v>
      </c>
      <c r="S119" s="177">
        <v>77</v>
      </c>
      <c r="T119" s="274">
        <v>4.1900000000000004</v>
      </c>
      <c r="U119" s="107"/>
      <c r="Z119" s="107"/>
      <c r="AA119" s="107"/>
      <c r="AB119" s="107"/>
    </row>
    <row r="120" spans="1:105" s="177" customFormat="1" ht="15" customHeight="1">
      <c r="A120" s="223" t="s">
        <v>760</v>
      </c>
      <c r="B120" s="100">
        <v>638</v>
      </c>
      <c r="C120" s="161">
        <f>SUM(C114:C119)</f>
        <v>600.4</v>
      </c>
      <c r="D120" s="363">
        <f>SUM(D114:D119)</f>
        <v>88</v>
      </c>
      <c r="E120" s="161" t="s">
        <v>760</v>
      </c>
      <c r="F120" s="262">
        <v>541</v>
      </c>
      <c r="G120" s="161">
        <f>SUM(G114:G119)</f>
        <v>694</v>
      </c>
      <c r="H120" s="292">
        <f>SUM(H114:H119)</f>
        <v>85</v>
      </c>
      <c r="I120" s="196" t="s">
        <v>561</v>
      </c>
      <c r="J120" s="177" t="s">
        <v>846</v>
      </c>
      <c r="K120" s="177">
        <v>78</v>
      </c>
      <c r="L120" s="274">
        <v>4.1900000000000004</v>
      </c>
      <c r="M120" s="100" t="s">
        <v>760</v>
      </c>
      <c r="N120" s="100">
        <v>605</v>
      </c>
      <c r="O120" s="100">
        <v>534</v>
      </c>
      <c r="P120" s="161">
        <f>SUM(P114:P119)</f>
        <v>47.96</v>
      </c>
      <c r="Q120" s="100"/>
      <c r="R120" s="100">
        <v>819.5</v>
      </c>
      <c r="S120" s="223">
        <f>SUM(S113:S119)</f>
        <v>913</v>
      </c>
      <c r="T120" s="223">
        <f>SUM(T113:T119)</f>
        <v>77.040000000000006</v>
      </c>
      <c r="U120" s="306">
        <f>P120+T120</f>
        <v>125</v>
      </c>
      <c r="V120" s="99"/>
      <c r="W120" s="99"/>
      <c r="X120" s="99"/>
      <c r="Y120" s="99"/>
      <c r="Z120" s="107"/>
      <c r="AA120" s="107"/>
      <c r="AB120" s="107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99"/>
      <c r="BR120" s="99"/>
      <c r="BS120" s="99"/>
      <c r="BT120" s="99"/>
      <c r="BU120" s="99"/>
      <c r="BV120" s="99"/>
      <c r="BW120" s="99"/>
      <c r="BX120" s="99"/>
      <c r="BY120" s="99"/>
      <c r="BZ120" s="99"/>
      <c r="CA120" s="99"/>
      <c r="CB120" s="99"/>
      <c r="CC120" s="99"/>
      <c r="CD120" s="99"/>
      <c r="CE120" s="99"/>
      <c r="CF120" s="99"/>
      <c r="CG120" s="99"/>
      <c r="CH120" s="99"/>
      <c r="CI120" s="99"/>
      <c r="CJ120" s="99"/>
      <c r="CK120" s="99"/>
      <c r="CL120" s="99"/>
      <c r="CM120" s="99"/>
      <c r="CN120" s="99"/>
      <c r="CO120" s="99"/>
      <c r="CP120" s="99"/>
      <c r="CQ120" s="99"/>
      <c r="CR120" s="99"/>
      <c r="CS120" s="99"/>
      <c r="CT120" s="99"/>
      <c r="CU120" s="99"/>
      <c r="CV120" s="99"/>
      <c r="CW120" s="99"/>
      <c r="CX120" s="99"/>
      <c r="CY120" s="99"/>
      <c r="CZ120" s="99"/>
      <c r="DA120" s="99"/>
    </row>
    <row r="121" spans="1:105" s="99" customFormat="1" ht="15" customHeight="1">
      <c r="A121" s="271"/>
      <c r="B121" s="258"/>
      <c r="C121" s="325"/>
      <c r="D121" s="315"/>
      <c r="E121" s="276"/>
      <c r="F121" s="275"/>
      <c r="G121" s="177"/>
      <c r="H121" s="161"/>
      <c r="I121" s="223" t="s">
        <v>760</v>
      </c>
      <c r="J121" s="100">
        <v>829.5</v>
      </c>
      <c r="K121" s="100">
        <f>SUM(K113:K120)</f>
        <v>936.4</v>
      </c>
      <c r="L121" s="267">
        <f>SUM(L113:L120)</f>
        <v>85.000000000000014</v>
      </c>
      <c r="M121" s="100"/>
      <c r="N121" s="100"/>
      <c r="O121" s="100"/>
      <c r="P121" s="161"/>
      <c r="Q121" s="100"/>
      <c r="R121" s="100"/>
      <c r="S121" s="223"/>
      <c r="T121" s="223"/>
      <c r="U121" s="107"/>
    </row>
    <row r="122" spans="1:105" s="99" customFormat="1" ht="15" customHeight="1">
      <c r="A122" s="223" t="s">
        <v>633</v>
      </c>
      <c r="B122" s="294"/>
      <c r="C122" s="282"/>
      <c r="D122" s="196"/>
      <c r="E122" s="276"/>
      <c r="F122" s="275"/>
      <c r="G122" s="177"/>
      <c r="H122" s="276"/>
      <c r="I122" s="177"/>
      <c r="J122" s="177"/>
      <c r="K122" s="177"/>
      <c r="L122" s="196"/>
      <c r="M122" s="177"/>
      <c r="N122" s="177"/>
      <c r="O122" s="177"/>
      <c r="P122" s="276"/>
      <c r="Q122" s="177" t="s">
        <v>781</v>
      </c>
      <c r="R122" s="177" t="s">
        <v>765</v>
      </c>
      <c r="S122" s="177" t="s">
        <v>782</v>
      </c>
      <c r="T122" s="196">
        <v>12.07</v>
      </c>
      <c r="U122" s="107"/>
      <c r="V122" s="107"/>
      <c r="W122" s="107"/>
      <c r="X122" s="107"/>
      <c r="Y122" s="107"/>
    </row>
    <row r="123" spans="1:105" s="99" customFormat="1" ht="30" customHeight="1">
      <c r="A123" s="196" t="s">
        <v>883</v>
      </c>
      <c r="B123" s="177">
        <v>90</v>
      </c>
      <c r="C123" s="178">
        <v>143</v>
      </c>
      <c r="D123" s="276">
        <v>48.06</v>
      </c>
      <c r="E123" s="276"/>
      <c r="F123" s="177"/>
      <c r="G123" s="177"/>
      <c r="H123" s="276"/>
      <c r="I123" s="177"/>
      <c r="J123" s="186"/>
      <c r="K123" s="277"/>
      <c r="L123" s="275"/>
      <c r="M123" s="299" t="s">
        <v>884</v>
      </c>
      <c r="N123" s="177" t="s">
        <v>692</v>
      </c>
      <c r="O123" s="177" t="s">
        <v>693</v>
      </c>
      <c r="P123" s="276">
        <v>20.41</v>
      </c>
      <c r="Q123" s="196" t="s">
        <v>785</v>
      </c>
      <c r="R123" s="276">
        <v>90</v>
      </c>
      <c r="S123" s="196">
        <v>143</v>
      </c>
      <c r="T123" s="196">
        <v>48.06</v>
      </c>
      <c r="U123" s="357"/>
      <c r="V123" s="107"/>
      <c r="W123" s="138"/>
      <c r="X123" s="107"/>
      <c r="Y123" s="107"/>
    </row>
    <row r="124" spans="1:105" ht="15" customHeight="1">
      <c r="A124" s="196" t="s">
        <v>720</v>
      </c>
      <c r="B124" s="275">
        <v>30</v>
      </c>
      <c r="C124" s="196">
        <v>22</v>
      </c>
      <c r="D124" s="137">
        <v>1.38</v>
      </c>
      <c r="E124" s="276"/>
      <c r="F124" s="177"/>
      <c r="G124" s="177"/>
      <c r="H124" s="276"/>
      <c r="I124" s="177"/>
      <c r="J124" s="277"/>
      <c r="K124" s="177"/>
      <c r="L124" s="276"/>
      <c r="M124" s="177" t="s">
        <v>58</v>
      </c>
      <c r="N124" s="177">
        <v>200</v>
      </c>
      <c r="O124" s="177">
        <v>119</v>
      </c>
      <c r="P124" s="276">
        <v>12.02</v>
      </c>
      <c r="Q124" s="196" t="s">
        <v>616</v>
      </c>
      <c r="R124" s="178">
        <v>30</v>
      </c>
      <c r="S124" s="178">
        <v>22</v>
      </c>
      <c r="T124" s="196">
        <v>1.38</v>
      </c>
      <c r="U124" s="357"/>
      <c r="V124" s="261"/>
      <c r="W124" s="138"/>
      <c r="X124" s="138"/>
      <c r="Y124" s="107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  <c r="AV124" s="99"/>
      <c r="AW124" s="99"/>
      <c r="AX124" s="99"/>
      <c r="AY124" s="99"/>
      <c r="AZ124" s="99"/>
      <c r="BA124" s="99"/>
      <c r="BB124" s="99"/>
      <c r="BC124" s="99"/>
      <c r="BD124" s="99"/>
      <c r="BE124" s="99"/>
      <c r="BF124" s="99"/>
      <c r="BG124" s="99"/>
      <c r="BH124" s="99"/>
      <c r="BI124" s="99"/>
      <c r="BJ124" s="99"/>
      <c r="BK124" s="99"/>
      <c r="BL124" s="99"/>
      <c r="BM124" s="99"/>
      <c r="BN124" s="99"/>
      <c r="BO124" s="99"/>
      <c r="BP124" s="99"/>
      <c r="BQ124" s="99"/>
      <c r="BR124" s="99"/>
      <c r="BS124" s="99"/>
      <c r="BT124" s="99"/>
      <c r="BU124" s="99"/>
      <c r="BV124" s="99"/>
      <c r="BW124" s="99"/>
      <c r="BX124" s="99"/>
      <c r="BY124" s="99"/>
      <c r="BZ124" s="99"/>
      <c r="CA124" s="99"/>
      <c r="CB124" s="99"/>
      <c r="CC124" s="99"/>
      <c r="CD124" s="99"/>
      <c r="CE124" s="99"/>
      <c r="CF124" s="99"/>
      <c r="CG124" s="99"/>
      <c r="CH124" s="99"/>
      <c r="CI124" s="99"/>
      <c r="CJ124" s="99"/>
      <c r="CK124" s="99"/>
      <c r="CL124" s="99"/>
      <c r="CM124" s="99"/>
      <c r="CN124" s="99"/>
      <c r="CO124" s="99"/>
      <c r="CP124" s="99"/>
      <c r="CQ124" s="99"/>
      <c r="CR124" s="99"/>
      <c r="CS124" s="99"/>
      <c r="CT124" s="99"/>
      <c r="CU124" s="99"/>
      <c r="CV124" s="99"/>
      <c r="CW124" s="99"/>
      <c r="CX124" s="99"/>
      <c r="CY124" s="99"/>
      <c r="CZ124" s="99"/>
      <c r="DA124" s="99"/>
    </row>
    <row r="125" spans="1:105" ht="15" customHeight="1">
      <c r="A125" s="177" t="s">
        <v>753</v>
      </c>
      <c r="B125" s="177">
        <v>180</v>
      </c>
      <c r="C125" s="177">
        <v>294</v>
      </c>
      <c r="D125" s="276">
        <v>11.2</v>
      </c>
      <c r="E125" s="276"/>
      <c r="F125" s="177"/>
      <c r="G125" s="177"/>
      <c r="H125" s="276"/>
      <c r="I125" s="177"/>
      <c r="J125" s="177"/>
      <c r="K125" s="177"/>
      <c r="L125" s="276"/>
      <c r="M125" s="276" t="s">
        <v>70</v>
      </c>
      <c r="N125" s="177">
        <v>40</v>
      </c>
      <c r="O125" s="178">
        <v>106</v>
      </c>
      <c r="P125" s="287">
        <v>5.37</v>
      </c>
      <c r="Q125" s="177" t="s">
        <v>753</v>
      </c>
      <c r="R125" s="177">
        <v>180</v>
      </c>
      <c r="S125" s="177">
        <v>294</v>
      </c>
      <c r="T125" s="276">
        <v>11.2</v>
      </c>
      <c r="U125" s="364"/>
      <c r="V125" s="107"/>
      <c r="W125" s="126"/>
      <c r="X125" s="138"/>
      <c r="Y125" s="107"/>
      <c r="Z125" s="99"/>
      <c r="AA125" s="99">
        <v>75</v>
      </c>
      <c r="AB125" s="99">
        <v>34.11</v>
      </c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  <c r="AV125" s="99"/>
      <c r="AW125" s="99"/>
      <c r="AX125" s="99"/>
      <c r="AY125" s="99"/>
      <c r="AZ125" s="99"/>
      <c r="BA125" s="99"/>
      <c r="BB125" s="99"/>
      <c r="BC125" s="99"/>
      <c r="BD125" s="99"/>
      <c r="BE125" s="99"/>
      <c r="BF125" s="99"/>
      <c r="BG125" s="99"/>
      <c r="BH125" s="99"/>
      <c r="BI125" s="99"/>
      <c r="BJ125" s="99"/>
      <c r="BK125" s="99"/>
      <c r="BL125" s="99"/>
      <c r="BM125" s="99"/>
      <c r="BN125" s="99"/>
      <c r="BO125" s="99"/>
      <c r="BP125" s="99"/>
      <c r="BQ125" s="99"/>
      <c r="BR125" s="99"/>
      <c r="BS125" s="99"/>
      <c r="BT125" s="99"/>
      <c r="BU125" s="99"/>
      <c r="BV125" s="99"/>
      <c r="BW125" s="99"/>
      <c r="BX125" s="99"/>
      <c r="BY125" s="99"/>
      <c r="BZ125" s="99"/>
      <c r="CA125" s="99"/>
      <c r="CB125" s="99"/>
      <c r="CC125" s="99"/>
      <c r="CD125" s="99"/>
      <c r="CE125" s="99"/>
      <c r="CF125" s="99"/>
      <c r="CG125" s="99"/>
      <c r="CH125" s="99"/>
      <c r="CI125" s="99"/>
      <c r="CJ125" s="99"/>
      <c r="CK125" s="99"/>
      <c r="CL125" s="99"/>
      <c r="CM125" s="99"/>
      <c r="CN125" s="99"/>
      <c r="CO125" s="99"/>
      <c r="CP125" s="99"/>
      <c r="CQ125" s="99"/>
      <c r="CR125" s="99"/>
      <c r="CS125" s="99"/>
      <c r="CT125" s="99"/>
      <c r="CU125" s="99"/>
      <c r="CV125" s="99"/>
      <c r="CW125" s="99"/>
      <c r="CX125" s="99"/>
      <c r="CY125" s="99"/>
      <c r="CZ125" s="99"/>
      <c r="DA125" s="99"/>
    </row>
    <row r="126" spans="1:105" ht="15" customHeight="1">
      <c r="A126" s="276" t="s">
        <v>750</v>
      </c>
      <c r="B126" s="275" t="s">
        <v>751</v>
      </c>
      <c r="C126" s="177">
        <v>59</v>
      </c>
      <c r="D126" s="276">
        <v>3.7</v>
      </c>
      <c r="E126" s="276"/>
      <c r="F126" s="177"/>
      <c r="G126" s="177"/>
      <c r="H126" s="276"/>
      <c r="I126" s="177"/>
      <c r="J126" s="277"/>
      <c r="K126" s="177"/>
      <c r="L126" s="276"/>
      <c r="M126" s="177" t="s">
        <v>586</v>
      </c>
      <c r="N126" s="177">
        <v>20</v>
      </c>
      <c r="O126" s="177">
        <v>50</v>
      </c>
      <c r="P126" s="276">
        <v>3.42</v>
      </c>
      <c r="Q126" s="276" t="s">
        <v>750</v>
      </c>
      <c r="R126" s="275" t="s">
        <v>751</v>
      </c>
      <c r="S126" s="276">
        <v>59</v>
      </c>
      <c r="T126" s="348">
        <v>3.7</v>
      </c>
      <c r="U126" s="119"/>
      <c r="V126" s="107"/>
      <c r="W126" s="107"/>
      <c r="X126" s="107"/>
      <c r="Y126" s="107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  <c r="AV126" s="99"/>
      <c r="AW126" s="99"/>
      <c r="AX126" s="99"/>
      <c r="AY126" s="99"/>
      <c r="AZ126" s="99"/>
      <c r="BA126" s="99"/>
      <c r="BB126" s="99"/>
      <c r="BC126" s="99"/>
      <c r="BD126" s="99"/>
      <c r="BE126" s="99"/>
      <c r="BF126" s="99"/>
      <c r="BG126" s="99"/>
      <c r="BH126" s="99"/>
      <c r="BI126" s="99"/>
      <c r="BJ126" s="99"/>
      <c r="BK126" s="99"/>
      <c r="BL126" s="99"/>
      <c r="BM126" s="99"/>
      <c r="BN126" s="99"/>
      <c r="BO126" s="99"/>
      <c r="BP126" s="99"/>
      <c r="BQ126" s="99"/>
      <c r="BR126" s="99"/>
      <c r="BS126" s="99"/>
      <c r="BT126" s="99"/>
      <c r="BU126" s="99"/>
      <c r="BV126" s="99"/>
      <c r="BW126" s="99"/>
      <c r="BX126" s="99"/>
      <c r="BY126" s="99"/>
      <c r="BZ126" s="99"/>
      <c r="CA126" s="99"/>
      <c r="CB126" s="99"/>
      <c r="CC126" s="99"/>
      <c r="CD126" s="99"/>
      <c r="CE126" s="99"/>
      <c r="CF126" s="99"/>
      <c r="CG126" s="99"/>
      <c r="CH126" s="99"/>
      <c r="CI126" s="99"/>
      <c r="CJ126" s="99"/>
      <c r="CK126" s="99"/>
      <c r="CL126" s="99"/>
      <c r="CM126" s="99"/>
      <c r="CN126" s="99"/>
      <c r="CO126" s="99"/>
      <c r="CP126" s="99"/>
      <c r="CQ126" s="99"/>
      <c r="CR126" s="99"/>
      <c r="CS126" s="99"/>
      <c r="CT126" s="99"/>
      <c r="CU126" s="99"/>
      <c r="CV126" s="99"/>
      <c r="CW126" s="99"/>
      <c r="CX126" s="99"/>
      <c r="CY126" s="99"/>
      <c r="CZ126" s="99"/>
      <c r="DA126" s="99"/>
    </row>
    <row r="127" spans="1:105" ht="15" customHeight="1">
      <c r="A127" s="276" t="s">
        <v>67</v>
      </c>
      <c r="B127" s="275">
        <v>30</v>
      </c>
      <c r="C127" s="177">
        <v>62</v>
      </c>
      <c r="D127" s="276">
        <v>2.5299999999999998</v>
      </c>
      <c r="E127" s="276"/>
      <c r="F127" s="177"/>
      <c r="G127" s="177"/>
      <c r="H127" s="276"/>
      <c r="I127" s="177"/>
      <c r="J127" s="177"/>
      <c r="K127" s="177"/>
      <c r="L127" s="276"/>
      <c r="M127" s="99"/>
      <c r="N127" s="177"/>
      <c r="O127" s="177"/>
      <c r="P127" s="177"/>
      <c r="Q127" s="276" t="s">
        <v>67</v>
      </c>
      <c r="R127" s="275">
        <v>29</v>
      </c>
      <c r="S127" s="177">
        <v>60</v>
      </c>
      <c r="T127" s="276">
        <v>2.39</v>
      </c>
      <c r="U127" s="119"/>
      <c r="V127" s="261"/>
      <c r="W127" s="99"/>
      <c r="X127" s="107"/>
      <c r="Y127" s="107"/>
      <c r="Z127" s="99"/>
      <c r="AA127" s="99">
        <v>28</v>
      </c>
      <c r="AB127" s="99">
        <v>8.51</v>
      </c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  <c r="AV127" s="99"/>
      <c r="AW127" s="99"/>
      <c r="AX127" s="99"/>
      <c r="AY127" s="99"/>
      <c r="AZ127" s="99"/>
      <c r="BA127" s="99"/>
      <c r="BB127" s="99"/>
      <c r="BC127" s="99"/>
      <c r="BD127" s="99"/>
      <c r="BE127" s="99"/>
      <c r="BF127" s="99"/>
      <c r="BG127" s="99"/>
      <c r="BH127" s="99"/>
      <c r="BI127" s="99"/>
      <c r="BJ127" s="99"/>
      <c r="BK127" s="99"/>
      <c r="BL127" s="99"/>
      <c r="BM127" s="99"/>
      <c r="BN127" s="99"/>
      <c r="BO127" s="99"/>
      <c r="BP127" s="99"/>
      <c r="BQ127" s="99"/>
      <c r="BR127" s="99"/>
      <c r="BS127" s="99"/>
      <c r="BT127" s="99"/>
      <c r="BU127" s="99"/>
      <c r="BV127" s="99"/>
      <c r="BW127" s="99"/>
      <c r="BX127" s="99"/>
      <c r="BY127" s="99"/>
      <c r="BZ127" s="99"/>
      <c r="CA127" s="99"/>
      <c r="CB127" s="99"/>
      <c r="CC127" s="99"/>
      <c r="CD127" s="99"/>
      <c r="CE127" s="99"/>
      <c r="CF127" s="99"/>
      <c r="CG127" s="99"/>
      <c r="CH127" s="99"/>
      <c r="CI127" s="99"/>
      <c r="CJ127" s="99"/>
      <c r="CK127" s="99"/>
      <c r="CL127" s="99"/>
      <c r="CM127" s="99"/>
      <c r="CN127" s="99"/>
      <c r="CO127" s="99"/>
      <c r="CP127" s="99"/>
      <c r="CQ127" s="99"/>
      <c r="CR127" s="99"/>
      <c r="CS127" s="99"/>
      <c r="CT127" s="99"/>
      <c r="CU127" s="99"/>
      <c r="CV127" s="99"/>
      <c r="CW127" s="99"/>
      <c r="CX127" s="99"/>
      <c r="CY127" s="99"/>
      <c r="CZ127" s="99"/>
      <c r="DA127" s="99"/>
    </row>
    <row r="128" spans="1:105" ht="15" customHeight="1">
      <c r="A128" s="177" t="s">
        <v>885</v>
      </c>
      <c r="B128" s="177">
        <v>149</v>
      </c>
      <c r="C128" s="177">
        <v>64</v>
      </c>
      <c r="D128" s="177">
        <v>21.13</v>
      </c>
      <c r="E128" s="285"/>
      <c r="F128" s="182"/>
      <c r="G128" s="182"/>
      <c r="H128" s="285"/>
      <c r="I128" s="365"/>
      <c r="J128" s="365"/>
      <c r="K128" s="365"/>
      <c r="L128" s="366"/>
      <c r="M128" s="177"/>
      <c r="N128" s="177"/>
      <c r="O128" s="177"/>
      <c r="P128" s="177"/>
      <c r="Q128" s="196" t="s">
        <v>793</v>
      </c>
      <c r="R128" s="196">
        <v>18</v>
      </c>
      <c r="S128" s="196">
        <v>98</v>
      </c>
      <c r="T128" s="196">
        <v>4.9800000000000004</v>
      </c>
      <c r="U128" s="119"/>
      <c r="V128" s="107"/>
      <c r="W128" s="107"/>
      <c r="X128" s="107"/>
      <c r="Y128" s="107"/>
      <c r="Z128" s="107"/>
      <c r="AA128" s="99"/>
      <c r="AB128" s="99"/>
      <c r="AC128" s="99"/>
      <c r="AD128" s="99"/>
      <c r="AE128" s="99"/>
      <c r="AF128" s="99"/>
      <c r="AG128" s="99"/>
      <c r="AH128" s="99"/>
      <c r="AI128" s="99"/>
      <c r="AJ128" s="99"/>
      <c r="AK128" s="99"/>
      <c r="AL128" s="99"/>
      <c r="AM128" s="99"/>
      <c r="AN128" s="99"/>
      <c r="AO128" s="99"/>
      <c r="AP128" s="99"/>
      <c r="AQ128" s="99"/>
      <c r="AR128" s="99"/>
      <c r="AS128" s="99"/>
      <c r="AT128" s="99"/>
      <c r="AU128" s="99"/>
      <c r="AV128" s="99"/>
      <c r="AW128" s="99"/>
      <c r="AX128" s="99"/>
      <c r="AY128" s="99"/>
      <c r="AZ128" s="99"/>
      <c r="BA128" s="99"/>
      <c r="BB128" s="99"/>
      <c r="BC128" s="99"/>
      <c r="BD128" s="99"/>
      <c r="BE128" s="99"/>
      <c r="BF128" s="99"/>
      <c r="BG128" s="99"/>
      <c r="BH128" s="99"/>
      <c r="BI128" s="99"/>
      <c r="BJ128" s="99"/>
      <c r="BK128" s="99"/>
      <c r="BL128" s="99"/>
      <c r="BM128" s="99"/>
      <c r="BN128" s="99"/>
      <c r="BO128" s="99"/>
      <c r="BP128" s="99"/>
      <c r="BQ128" s="99"/>
      <c r="BR128" s="99"/>
      <c r="BS128" s="99"/>
      <c r="BT128" s="99"/>
      <c r="BU128" s="99"/>
      <c r="BV128" s="99"/>
      <c r="BW128" s="99"/>
      <c r="BX128" s="99"/>
      <c r="BY128" s="99"/>
      <c r="BZ128" s="99"/>
      <c r="CA128" s="99"/>
      <c r="CB128" s="99"/>
      <c r="CC128" s="99"/>
      <c r="CD128" s="99"/>
      <c r="CE128" s="99"/>
      <c r="CF128" s="99"/>
      <c r="CG128" s="99"/>
      <c r="CH128" s="99"/>
      <c r="CI128" s="99"/>
      <c r="CJ128" s="99"/>
      <c r="CK128" s="99"/>
      <c r="CL128" s="99"/>
      <c r="CM128" s="99"/>
      <c r="CN128" s="99"/>
      <c r="CO128" s="99"/>
      <c r="CP128" s="99"/>
      <c r="CQ128" s="99"/>
      <c r="CR128" s="99"/>
      <c r="CS128" s="99"/>
      <c r="CT128" s="99"/>
      <c r="CU128" s="99"/>
      <c r="CV128" s="99"/>
      <c r="CW128" s="99"/>
      <c r="CX128" s="99"/>
      <c r="CY128" s="99"/>
      <c r="CZ128" s="99"/>
      <c r="DA128" s="99"/>
    </row>
    <row r="129" spans="1:105">
      <c r="A129" s="223" t="s">
        <v>760</v>
      </c>
      <c r="B129" s="206">
        <v>691</v>
      </c>
      <c r="C129" s="223">
        <f>SUM(C123:C128)</f>
        <v>644</v>
      </c>
      <c r="D129" s="289">
        <f>SUM(D123:D128)</f>
        <v>88</v>
      </c>
      <c r="E129" s="276"/>
      <c r="F129" s="177"/>
      <c r="G129" s="177"/>
      <c r="H129" s="276"/>
      <c r="I129" s="276"/>
      <c r="J129" s="316"/>
      <c r="K129" s="177"/>
      <c r="L129" s="276"/>
      <c r="M129" s="100" t="s">
        <v>760</v>
      </c>
      <c r="N129" s="100">
        <v>565</v>
      </c>
      <c r="O129" s="161">
        <v>546</v>
      </c>
      <c r="P129" s="161">
        <f>SUM(P123:P128)</f>
        <v>41.22</v>
      </c>
      <c r="Q129" s="223" t="s">
        <v>760</v>
      </c>
      <c r="R129" s="206">
        <v>860</v>
      </c>
      <c r="S129" s="223">
        <v>808</v>
      </c>
      <c r="T129" s="223">
        <f>SUM(T122:T128)</f>
        <v>83.780000000000015</v>
      </c>
      <c r="U129" s="367">
        <f>P129+T129</f>
        <v>125.00000000000001</v>
      </c>
      <c r="V129" s="107"/>
      <c r="W129" s="107"/>
      <c r="X129" s="107"/>
      <c r="Y129" s="107"/>
      <c r="Z129" s="107"/>
      <c r="AA129" s="99"/>
      <c r="AB129" s="99">
        <v>5.28</v>
      </c>
      <c r="AC129" s="99"/>
      <c r="AD129" s="99"/>
      <c r="AE129" s="99"/>
      <c r="AF129" s="177"/>
      <c r="AG129" s="177"/>
      <c r="AH129" s="177"/>
      <c r="AI129" s="177"/>
      <c r="AJ129" s="177"/>
      <c r="AK129" s="177"/>
      <c r="AL129" s="177"/>
      <c r="AM129" s="177"/>
      <c r="AN129" s="177"/>
      <c r="AO129" s="177"/>
      <c r="AP129" s="177"/>
      <c r="AQ129" s="177"/>
      <c r="AR129" s="177"/>
      <c r="AS129" s="177"/>
      <c r="AT129" s="177"/>
      <c r="AU129" s="177"/>
      <c r="AV129" s="177"/>
      <c r="AW129" s="177"/>
      <c r="AX129" s="177"/>
      <c r="AY129" s="177"/>
      <c r="AZ129" s="177"/>
      <c r="BA129" s="177"/>
      <c r="BB129" s="177"/>
      <c r="BC129" s="177"/>
      <c r="BD129" s="177"/>
      <c r="BE129" s="177"/>
      <c r="BF129" s="177"/>
      <c r="BG129" s="177"/>
      <c r="BH129" s="177"/>
      <c r="BI129" s="177"/>
      <c r="BJ129" s="177"/>
      <c r="BK129" s="177"/>
      <c r="BL129" s="177"/>
      <c r="BM129" s="177"/>
      <c r="BN129" s="177"/>
      <c r="BO129" s="177"/>
      <c r="BP129" s="177"/>
      <c r="BQ129" s="177"/>
      <c r="BR129" s="177"/>
      <c r="BS129" s="177"/>
      <c r="BT129" s="177"/>
      <c r="BU129" s="177"/>
      <c r="BV129" s="177"/>
      <c r="BW129" s="177"/>
      <c r="BX129" s="177"/>
      <c r="BY129" s="177"/>
      <c r="BZ129" s="177"/>
      <c r="CA129" s="177"/>
      <c r="CB129" s="177"/>
      <c r="CC129" s="177"/>
      <c r="CD129" s="177"/>
      <c r="CE129" s="177"/>
      <c r="CF129" s="177"/>
      <c r="CG129" s="177"/>
      <c r="CH129" s="177"/>
      <c r="CI129" s="177"/>
      <c r="CJ129" s="177"/>
      <c r="CK129" s="177"/>
      <c r="CL129" s="177"/>
      <c r="CM129" s="177"/>
      <c r="CN129" s="177"/>
      <c r="CO129" s="177"/>
      <c r="CP129" s="177"/>
      <c r="CQ129" s="177"/>
      <c r="CR129" s="177"/>
      <c r="CS129" s="177"/>
      <c r="CT129" s="177"/>
      <c r="CU129" s="177"/>
      <c r="CV129" s="177"/>
      <c r="CW129" s="177"/>
      <c r="CX129" s="177"/>
      <c r="CY129" s="177"/>
      <c r="CZ129" s="177"/>
      <c r="DA129" s="177"/>
    </row>
    <row r="130" spans="1:105">
      <c r="A130" s="49"/>
      <c r="B130" s="368"/>
      <c r="C130" s="138"/>
      <c r="D130" s="138"/>
      <c r="E130" s="138"/>
      <c r="F130" s="138"/>
      <c r="G130" s="138"/>
      <c r="H130" s="107"/>
      <c r="I130" s="99"/>
      <c r="J130" s="99"/>
      <c r="K130" s="99"/>
      <c r="L130" s="107"/>
      <c r="M130" s="99"/>
      <c r="N130" s="99"/>
      <c r="O130" s="99"/>
      <c r="P130" s="107"/>
      <c r="Q130" s="99"/>
      <c r="R130" s="99"/>
      <c r="S130" s="99"/>
      <c r="T130" s="99"/>
      <c r="U130" s="107"/>
      <c r="V130" s="107"/>
      <c r="W130" s="107"/>
      <c r="X130" s="107"/>
      <c r="Y130" s="107"/>
      <c r="Z130" s="107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  <c r="AU130" s="99"/>
      <c r="AV130" s="99"/>
      <c r="AW130" s="99"/>
      <c r="AX130" s="99"/>
      <c r="AY130" s="99"/>
      <c r="AZ130" s="99"/>
      <c r="BA130" s="99"/>
      <c r="BB130" s="99"/>
      <c r="BC130" s="99"/>
      <c r="BD130" s="99"/>
      <c r="BE130" s="99"/>
      <c r="BF130" s="99"/>
      <c r="BG130" s="99"/>
      <c r="BH130" s="99"/>
      <c r="BI130" s="99"/>
      <c r="BJ130" s="99"/>
      <c r="BK130" s="99"/>
      <c r="BL130" s="99"/>
      <c r="BM130" s="99"/>
      <c r="BN130" s="99"/>
      <c r="BO130" s="99"/>
      <c r="BP130" s="99"/>
      <c r="BQ130" s="99"/>
      <c r="BR130" s="99"/>
      <c r="BS130" s="99"/>
      <c r="BT130" s="99"/>
      <c r="BU130" s="99"/>
      <c r="BV130" s="99"/>
      <c r="BW130" s="99"/>
      <c r="BX130" s="99"/>
      <c r="BY130" s="99"/>
      <c r="BZ130" s="99"/>
      <c r="CA130" s="99"/>
      <c r="CB130" s="99"/>
      <c r="CC130" s="99"/>
      <c r="CD130" s="99"/>
      <c r="CE130" s="99"/>
      <c r="CF130" s="99"/>
      <c r="CG130" s="99"/>
      <c r="CH130" s="99"/>
      <c r="CI130" s="99"/>
      <c r="CJ130" s="99"/>
      <c r="CK130" s="99"/>
      <c r="CL130" s="99"/>
      <c r="CM130" s="99"/>
      <c r="CN130" s="99"/>
      <c r="CO130" s="99"/>
      <c r="CP130" s="99"/>
      <c r="CQ130" s="99"/>
      <c r="CR130" s="99"/>
      <c r="CS130" s="99"/>
      <c r="CT130" s="99"/>
      <c r="CU130" s="99"/>
      <c r="CV130" s="99"/>
      <c r="CW130" s="99"/>
      <c r="CX130" s="99"/>
      <c r="CY130" s="99"/>
      <c r="CZ130" s="99"/>
      <c r="DA130" s="99"/>
    </row>
    <row r="131" spans="1:105">
      <c r="A131" s="107"/>
      <c r="B131" s="107"/>
      <c r="C131" s="107"/>
      <c r="D131" s="107"/>
      <c r="E131" s="107"/>
      <c r="F131" s="261"/>
      <c r="G131" s="107"/>
      <c r="H131" s="138"/>
      <c r="I131" s="137"/>
      <c r="J131" s="369"/>
      <c r="K131" s="137"/>
      <c r="L131" s="138"/>
      <c r="M131" s="99"/>
      <c r="N131" s="370"/>
      <c r="O131" s="99"/>
      <c r="P131" s="107"/>
      <c r="Q131" s="138"/>
      <c r="R131" s="138"/>
      <c r="S131" s="138"/>
      <c r="T131" s="138"/>
      <c r="U131" s="107"/>
      <c r="V131" s="99"/>
      <c r="W131" s="99">
        <v>696</v>
      </c>
      <c r="X131" s="99"/>
      <c r="Y131" s="99"/>
      <c r="Z131" s="107"/>
      <c r="AA131" s="99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  <c r="AV131" s="99"/>
      <c r="AW131" s="99"/>
      <c r="AX131" s="99"/>
      <c r="AY131" s="99"/>
      <c r="AZ131" s="99"/>
      <c r="BA131" s="99"/>
      <c r="BB131" s="99"/>
      <c r="BC131" s="99"/>
      <c r="BD131" s="99"/>
      <c r="BE131" s="99"/>
      <c r="BF131" s="99"/>
      <c r="BG131" s="99"/>
      <c r="BH131" s="99"/>
      <c r="BI131" s="99"/>
      <c r="BJ131" s="99"/>
      <c r="BK131" s="99"/>
      <c r="BL131" s="99"/>
      <c r="BM131" s="99"/>
      <c r="BN131" s="99"/>
      <c r="BO131" s="99"/>
      <c r="BP131" s="99"/>
      <c r="BQ131" s="99"/>
      <c r="BR131" s="99"/>
      <c r="BS131" s="99"/>
      <c r="BT131" s="99"/>
      <c r="BU131" s="99"/>
      <c r="BV131" s="99"/>
      <c r="BW131" s="99"/>
      <c r="BX131" s="99"/>
      <c r="BY131" s="99"/>
      <c r="BZ131" s="99"/>
      <c r="CA131" s="99"/>
      <c r="CB131" s="99"/>
      <c r="CC131" s="99"/>
      <c r="CD131" s="99"/>
      <c r="CE131" s="99"/>
      <c r="CF131" s="99"/>
      <c r="CG131" s="99"/>
      <c r="CH131" s="99"/>
      <c r="CI131" s="99"/>
      <c r="CJ131" s="99"/>
      <c r="CK131" s="99"/>
      <c r="CL131" s="99"/>
      <c r="CM131" s="99"/>
      <c r="CN131" s="99"/>
      <c r="CO131" s="99"/>
      <c r="CP131" s="99"/>
      <c r="CQ131" s="99"/>
      <c r="CR131" s="99"/>
      <c r="CS131" s="99"/>
      <c r="CT131" s="99"/>
      <c r="CU131" s="99"/>
      <c r="CV131" s="99"/>
      <c r="CW131" s="99"/>
      <c r="CX131" s="99"/>
      <c r="CY131" s="99"/>
      <c r="CZ131" s="99"/>
      <c r="DA131" s="99"/>
    </row>
    <row r="132" spans="1:105">
      <c r="A132" s="138"/>
      <c r="B132" s="368"/>
      <c r="C132" s="138"/>
      <c r="D132" s="138"/>
      <c r="E132" s="129" t="s">
        <v>886</v>
      </c>
      <c r="F132" s="107"/>
      <c r="G132" s="107"/>
      <c r="H132" s="138"/>
      <c r="I132" s="99"/>
      <c r="J132" s="99"/>
      <c r="K132" s="99"/>
      <c r="L132" s="107"/>
      <c r="M132" s="99"/>
      <c r="N132" s="99"/>
      <c r="O132" s="99"/>
      <c r="P132" s="107"/>
      <c r="Q132" s="99"/>
      <c r="R132" s="99"/>
      <c r="S132" s="99"/>
      <c r="T132" s="107"/>
      <c r="U132" s="107"/>
      <c r="V132" s="99"/>
      <c r="W132" s="99"/>
      <c r="X132" s="99"/>
      <c r="Y132" s="99"/>
      <c r="Z132" s="107"/>
      <c r="AA132" s="99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  <c r="AV132" s="99"/>
      <c r="AW132" s="99"/>
      <c r="AX132" s="99"/>
      <c r="AY132" s="99"/>
      <c r="AZ132" s="99"/>
      <c r="BA132" s="99"/>
      <c r="BB132" s="99"/>
      <c r="BC132" s="99"/>
      <c r="BD132" s="99"/>
      <c r="BE132" s="99"/>
      <c r="BF132" s="99"/>
      <c r="BG132" s="99"/>
      <c r="BH132" s="99"/>
      <c r="BI132" s="99"/>
      <c r="BJ132" s="99"/>
      <c r="BK132" s="99"/>
      <c r="BL132" s="99"/>
      <c r="BM132" s="99"/>
      <c r="BN132" s="99"/>
      <c r="BO132" s="99"/>
      <c r="BP132" s="99"/>
      <c r="BQ132" s="99"/>
      <c r="BR132" s="99"/>
      <c r="BS132" s="99"/>
      <c r="BT132" s="99"/>
      <c r="BU132" s="99"/>
      <c r="BV132" s="99"/>
      <c r="BW132" s="99"/>
      <c r="BX132" s="99"/>
      <c r="BY132" s="99"/>
      <c r="BZ132" s="99"/>
      <c r="CA132" s="99"/>
      <c r="CB132" s="99"/>
      <c r="CC132" s="99"/>
      <c r="CD132" s="99"/>
      <c r="CE132" s="99"/>
      <c r="CF132" s="99"/>
      <c r="CG132" s="99"/>
      <c r="CH132" s="99"/>
      <c r="CI132" s="99"/>
      <c r="CJ132" s="99"/>
      <c r="CK132" s="99"/>
      <c r="CL132" s="99"/>
      <c r="CM132" s="99"/>
      <c r="CN132" s="99"/>
      <c r="CO132" s="99"/>
      <c r="CP132" s="99"/>
      <c r="CQ132" s="99"/>
      <c r="CR132" s="99"/>
      <c r="CS132" s="99"/>
      <c r="CT132" s="99"/>
      <c r="CU132" s="99"/>
      <c r="CV132" s="99"/>
      <c r="CW132" s="99"/>
      <c r="CX132" s="99"/>
      <c r="CY132" s="99"/>
      <c r="CZ132" s="99"/>
      <c r="DA132" s="99"/>
    </row>
    <row r="133" spans="1:105">
      <c r="A133" s="138"/>
      <c r="B133" s="368"/>
      <c r="C133" s="138"/>
      <c r="D133" s="261"/>
      <c r="E133" s="276"/>
      <c r="F133" s="262"/>
      <c r="G133" s="223"/>
      <c r="H133" s="196"/>
      <c r="M133" s="99"/>
      <c r="N133" s="99"/>
      <c r="O133" s="99"/>
      <c r="P133" s="107"/>
      <c r="Q133" t="s">
        <v>887</v>
      </c>
      <c r="Z133" s="107"/>
      <c r="AA133" s="99"/>
      <c r="AB133" s="99"/>
    </row>
    <row r="134" spans="1:105">
      <c r="A134" s="138"/>
      <c r="B134" s="137"/>
      <c r="C134" s="99"/>
      <c r="D134" s="138"/>
      <c r="E134" s="196" t="s">
        <v>888</v>
      </c>
      <c r="F134" s="294">
        <v>150</v>
      </c>
      <c r="G134" s="196">
        <v>225</v>
      </c>
      <c r="H134" s="736">
        <v>42.4</v>
      </c>
      <c r="M134" s="99"/>
      <c r="N134" s="137"/>
      <c r="O134" s="99"/>
      <c r="P134" s="107"/>
      <c r="Q134" t="s">
        <v>889</v>
      </c>
      <c r="Z134" s="99"/>
      <c r="AA134" s="99">
        <v>75</v>
      </c>
      <c r="AB134" s="99">
        <v>34.11</v>
      </c>
    </row>
    <row r="135" spans="1:105" s="50" customFormat="1">
      <c r="A135" s="137"/>
      <c r="B135" s="137"/>
      <c r="C135" s="137"/>
      <c r="D135" s="107"/>
      <c r="E135" s="196" t="s">
        <v>890</v>
      </c>
      <c r="F135" s="294">
        <v>20</v>
      </c>
      <c r="G135" s="196">
        <v>52</v>
      </c>
      <c r="H135" s="736"/>
      <c r="I135"/>
      <c r="J135"/>
      <c r="K135"/>
      <c r="L135" s="219"/>
      <c r="M135" s="99"/>
      <c r="N135" s="99"/>
      <c r="O135" s="99"/>
      <c r="P135" s="107"/>
      <c r="Q135"/>
      <c r="R135"/>
      <c r="S135"/>
      <c r="T135" s="219"/>
      <c r="U135" s="219"/>
      <c r="V135"/>
      <c r="W135"/>
      <c r="X135"/>
      <c r="Y135"/>
      <c r="Z135" s="107"/>
      <c r="AA135" s="99"/>
      <c r="AB135" s="99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</row>
    <row r="136" spans="1:105">
      <c r="A136" s="129"/>
      <c r="B136" s="258"/>
      <c r="C136" s="258"/>
      <c r="D136" s="138"/>
      <c r="E136" s="196" t="s">
        <v>22</v>
      </c>
      <c r="F136" s="196">
        <v>200</v>
      </c>
      <c r="G136" s="196">
        <v>57</v>
      </c>
      <c r="H136" s="196">
        <v>2.6</v>
      </c>
      <c r="M136" s="99"/>
      <c r="N136" s="371"/>
      <c r="O136" s="99"/>
      <c r="P136" s="107"/>
      <c r="Z136" s="107"/>
      <c r="AA136" s="99">
        <v>25</v>
      </c>
      <c r="AB136" s="99">
        <v>7.41</v>
      </c>
    </row>
    <row r="137" spans="1:105">
      <c r="A137" s="138"/>
      <c r="B137" s="138"/>
      <c r="C137" s="138"/>
      <c r="D137" s="107"/>
      <c r="E137" s="196" t="s">
        <v>754</v>
      </c>
      <c r="F137" s="196">
        <v>200</v>
      </c>
      <c r="G137" s="196">
        <v>158</v>
      </c>
      <c r="H137" s="196">
        <v>40</v>
      </c>
      <c r="M137" s="107"/>
      <c r="N137" s="107"/>
      <c r="O137" s="99"/>
      <c r="P137" s="107"/>
      <c r="Z137" s="99"/>
      <c r="AA137" s="99"/>
      <c r="AB137" s="99"/>
    </row>
    <row r="138" spans="1:105">
      <c r="A138" s="138"/>
      <c r="B138" s="138"/>
      <c r="C138" s="138"/>
      <c r="D138" s="138"/>
      <c r="E138" s="223" t="s">
        <v>676</v>
      </c>
      <c r="F138" s="223">
        <f>SUM(F134:F137)</f>
        <v>570</v>
      </c>
      <c r="G138" s="223">
        <f>SUM(G134:G137)</f>
        <v>492</v>
      </c>
      <c r="H138" s="223">
        <f>SUM(H134:H137)</f>
        <v>85</v>
      </c>
      <c r="M138" s="99"/>
      <c r="N138" s="137"/>
      <c r="O138" s="99"/>
      <c r="P138" s="107"/>
      <c r="Z138" s="99"/>
      <c r="AA138" s="99"/>
      <c r="AB138" s="99">
        <v>8.3800000000000008</v>
      </c>
    </row>
    <row r="139" spans="1:105">
      <c r="A139" s="50"/>
      <c r="B139" s="99"/>
      <c r="C139" s="99"/>
      <c r="D139" s="107"/>
      <c r="E139" s="196"/>
      <c r="F139" s="196"/>
      <c r="G139" s="196"/>
      <c r="H139" s="196"/>
      <c r="M139" s="99"/>
      <c r="N139" s="99"/>
      <c r="O139" s="99"/>
      <c r="P139" s="107"/>
      <c r="Q139" s="107"/>
      <c r="R139" s="372"/>
      <c r="S139" s="372"/>
      <c r="T139" s="372"/>
      <c r="U139" s="138"/>
    </row>
    <row r="140" spans="1:105">
      <c r="D140" s="107"/>
      <c r="E140" s="373"/>
      <c r="F140" s="196"/>
      <c r="G140" s="196"/>
      <c r="H140" s="196"/>
      <c r="M140" s="138"/>
      <c r="N140" s="368"/>
      <c r="O140" s="138"/>
      <c r="P140" s="138"/>
      <c r="Q140" s="107"/>
      <c r="R140" s="302"/>
      <c r="S140" s="107"/>
      <c r="T140" s="138"/>
      <c r="U140" s="138"/>
    </row>
    <row r="141" spans="1:105">
      <c r="A141" s="49"/>
      <c r="B141" s="49"/>
      <c r="C141" s="138"/>
      <c r="D141" s="258"/>
      <c r="E141" s="374"/>
      <c r="F141" s="99"/>
      <c r="G141" s="99"/>
      <c r="H141" s="107"/>
      <c r="M141" s="138"/>
      <c r="N141" s="368"/>
      <c r="O141" s="138"/>
      <c r="P141" s="138"/>
      <c r="Q141" s="138"/>
      <c r="R141" s="261"/>
      <c r="S141" s="107"/>
      <c r="T141" s="107"/>
      <c r="U141" s="138"/>
    </row>
    <row r="142" spans="1:105">
      <c r="A142" s="49"/>
      <c r="B142" s="49"/>
      <c r="C142" s="138"/>
      <c r="E142" s="375"/>
      <c r="M142" s="50"/>
      <c r="N142" s="50"/>
      <c r="O142" s="50"/>
      <c r="P142" s="129"/>
      <c r="Q142" s="107"/>
      <c r="R142" s="376"/>
      <c r="S142" s="107"/>
      <c r="T142" s="107"/>
      <c r="U142" s="138"/>
    </row>
    <row r="143" spans="1:105">
      <c r="A143" s="99"/>
      <c r="B143" s="99"/>
      <c r="C143" s="99"/>
      <c r="E143" s="375"/>
      <c r="M143" s="107"/>
      <c r="N143" s="107"/>
      <c r="O143" s="107"/>
      <c r="P143" s="138"/>
      <c r="Q143" s="138"/>
      <c r="R143" s="368"/>
      <c r="S143" s="138"/>
      <c r="T143" s="138"/>
      <c r="U143" s="138"/>
      <c r="Z143" s="99"/>
      <c r="AA143" s="99">
        <v>75</v>
      </c>
      <c r="AB143" s="99">
        <v>34.11</v>
      </c>
    </row>
    <row r="144" spans="1:105">
      <c r="A144" s="49"/>
      <c r="B144" s="49"/>
      <c r="C144" s="99"/>
      <c r="D144" s="129"/>
      <c r="E144" s="375"/>
      <c r="F144" s="50"/>
      <c r="G144" s="50"/>
      <c r="H144" s="129"/>
      <c r="I144" s="50"/>
      <c r="J144" s="50"/>
      <c r="K144" s="50"/>
      <c r="L144" s="129"/>
      <c r="M144" s="99"/>
      <c r="N144" s="99"/>
      <c r="O144" s="99"/>
      <c r="P144" s="107"/>
      <c r="Q144" s="147"/>
      <c r="R144" s="302"/>
      <c r="S144" s="147"/>
      <c r="T144" s="147"/>
      <c r="U144" s="138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</row>
    <row r="145" spans="1:28">
      <c r="A145" s="138"/>
      <c r="B145" s="138"/>
      <c r="C145" s="138"/>
      <c r="E145" s="375"/>
      <c r="M145" s="99"/>
      <c r="N145" s="99"/>
      <c r="O145" s="99"/>
      <c r="P145" s="107"/>
      <c r="Q145" s="107"/>
      <c r="R145" s="261"/>
      <c r="S145" s="107"/>
      <c r="T145" s="107"/>
      <c r="U145" s="352"/>
      <c r="Z145" s="99"/>
      <c r="AA145" s="99">
        <v>32</v>
      </c>
      <c r="AB145" s="99">
        <v>9.51</v>
      </c>
    </row>
    <row r="146" spans="1:28">
      <c r="A146" s="99"/>
      <c r="B146" s="138"/>
      <c r="C146" s="99"/>
      <c r="E146" s="375"/>
      <c r="M146" s="99"/>
      <c r="N146" s="99"/>
      <c r="O146" s="99"/>
      <c r="P146" s="107"/>
      <c r="Q146" s="219"/>
      <c r="R146" s="219"/>
      <c r="S146" s="107"/>
      <c r="U146" s="138"/>
    </row>
    <row r="147" spans="1:28">
      <c r="A147" s="138"/>
      <c r="B147" s="138"/>
      <c r="C147" s="99"/>
      <c r="D147" s="138"/>
      <c r="E147" s="375"/>
      <c r="M147" s="50"/>
      <c r="N147" s="50"/>
      <c r="O147" s="50"/>
      <c r="P147" s="129"/>
      <c r="Q147" s="50"/>
      <c r="R147" s="50"/>
      <c r="S147" s="129"/>
      <c r="T147" s="129"/>
      <c r="U147" s="138"/>
    </row>
    <row r="148" spans="1:28">
      <c r="A148" s="258"/>
      <c r="B148" s="258"/>
      <c r="C148" s="258"/>
      <c r="D148" s="138"/>
      <c r="M148" s="99"/>
      <c r="N148" s="137"/>
      <c r="O148" s="99"/>
      <c r="P148" s="107"/>
    </row>
    <row r="149" spans="1:28">
      <c r="D149" s="107"/>
      <c r="M149" s="99"/>
      <c r="N149" s="99"/>
      <c r="O149" s="99"/>
      <c r="P149" s="107"/>
    </row>
    <row r="150" spans="1:28">
      <c r="A150" s="50"/>
      <c r="B150" s="50"/>
      <c r="C150" s="50"/>
      <c r="D150" s="138"/>
    </row>
    <row r="151" spans="1:28">
      <c r="D151" s="107"/>
    </row>
    <row r="152" spans="1:28">
      <c r="D152" s="107"/>
      <c r="E152" s="375"/>
    </row>
    <row r="153" spans="1:28">
      <c r="A153" s="214" t="s">
        <v>671</v>
      </c>
      <c r="B153" s="99"/>
      <c r="C153" s="99"/>
      <c r="D153" s="258"/>
      <c r="E153" s="375"/>
    </row>
    <row r="154" spans="1:28">
      <c r="A154" s="99"/>
      <c r="B154" s="99"/>
      <c r="C154" s="99"/>
      <c r="E154" s="375"/>
    </row>
    <row r="155" spans="1:28">
      <c r="A155" s="99"/>
      <c r="B155" s="99"/>
      <c r="C155" s="99"/>
      <c r="E155" s="375"/>
    </row>
    <row r="156" spans="1:28">
      <c r="A156" s="99"/>
      <c r="B156" s="99">
        <v>75</v>
      </c>
      <c r="C156" s="99">
        <v>34.11</v>
      </c>
      <c r="E156" s="375"/>
    </row>
    <row r="157" spans="1:28">
      <c r="A157" s="99"/>
      <c r="B157" s="99"/>
      <c r="C157" s="99"/>
      <c r="E157" s="375"/>
    </row>
    <row r="158" spans="1:28">
      <c r="A158" s="99"/>
      <c r="B158" s="99">
        <v>29</v>
      </c>
      <c r="C158" s="99">
        <v>8.6999999999999993</v>
      </c>
      <c r="E158" s="375"/>
    </row>
    <row r="159" spans="1:28">
      <c r="A159" s="99"/>
      <c r="B159" s="99"/>
      <c r="C159" s="99"/>
      <c r="E159" s="375"/>
    </row>
    <row r="160" spans="1:28">
      <c r="A160" s="177" t="s">
        <v>561</v>
      </c>
      <c r="B160" s="177" t="s">
        <v>673</v>
      </c>
      <c r="C160" s="177">
        <v>2.09</v>
      </c>
    </row>
    <row r="161" spans="1:3">
      <c r="A161" s="99"/>
      <c r="B161" s="99"/>
      <c r="C161" s="99"/>
    </row>
    <row r="162" spans="1:3">
      <c r="A162" s="99"/>
      <c r="B162" s="99"/>
      <c r="C162" s="99"/>
    </row>
    <row r="163" spans="1:3">
      <c r="A163" s="99"/>
      <c r="B163" s="99"/>
      <c r="C163" s="99"/>
    </row>
    <row r="164" spans="1:3">
      <c r="A164" s="99"/>
      <c r="B164" s="99"/>
      <c r="C164" s="99"/>
    </row>
    <row r="165" spans="1:3">
      <c r="A165" s="99"/>
      <c r="B165" s="99">
        <v>75</v>
      </c>
      <c r="C165" s="99">
        <v>34.11</v>
      </c>
    </row>
    <row r="166" spans="1:3">
      <c r="A166" s="99"/>
      <c r="B166" s="99"/>
      <c r="C166" s="99"/>
    </row>
    <row r="167" spans="1:3">
      <c r="A167" s="99"/>
      <c r="B167" s="99">
        <v>29</v>
      </c>
      <c r="C167" s="99">
        <v>8.6999999999999993</v>
      </c>
    </row>
    <row r="168" spans="1:3">
      <c r="A168" s="99"/>
      <c r="B168" s="99"/>
      <c r="C168" s="99"/>
    </row>
    <row r="169" spans="1:3">
      <c r="A169" s="177" t="s">
        <v>561</v>
      </c>
      <c r="B169" s="177" t="s">
        <v>673</v>
      </c>
      <c r="C169" s="177">
        <v>2.09</v>
      </c>
    </row>
    <row r="170" spans="1:3">
      <c r="A170" s="99"/>
      <c r="B170" s="99"/>
      <c r="C170" s="99"/>
    </row>
    <row r="171" spans="1:3">
      <c r="A171" s="208"/>
      <c r="B171" s="208"/>
      <c r="C171" s="208"/>
    </row>
    <row r="172" spans="1:3">
      <c r="A172" s="208" t="s">
        <v>674</v>
      </c>
      <c r="B172" s="208">
        <v>125</v>
      </c>
      <c r="C172" s="208">
        <v>20.6</v>
      </c>
    </row>
    <row r="173" spans="1:3">
      <c r="A173" s="208" t="s">
        <v>675</v>
      </c>
      <c r="B173" s="208" t="s">
        <v>590</v>
      </c>
      <c r="C173" s="208">
        <v>41.5</v>
      </c>
    </row>
    <row r="174" spans="1:3">
      <c r="A174" s="360" t="s">
        <v>676</v>
      </c>
      <c r="B174" s="360"/>
      <c r="C174" s="360" t="e">
        <f ca="1">SUM(C165:C174)</f>
        <v>#VALUE!</v>
      </c>
    </row>
    <row r="175" spans="1:3">
      <c r="A175" s="99"/>
      <c r="B175" s="99"/>
      <c r="C175" s="99"/>
    </row>
    <row r="176" spans="1:3">
      <c r="A176" s="99"/>
      <c r="B176" s="99"/>
      <c r="C176" s="99"/>
    </row>
    <row r="177" spans="1:3">
      <c r="A177" s="99"/>
      <c r="B177" s="99">
        <v>75</v>
      </c>
      <c r="C177" s="99">
        <v>34.11</v>
      </c>
    </row>
    <row r="178" spans="1:3">
      <c r="A178" s="99"/>
      <c r="B178" s="99"/>
      <c r="C178" s="99"/>
    </row>
    <row r="179" spans="1:3">
      <c r="A179" s="99"/>
      <c r="B179" s="99">
        <v>28</v>
      </c>
      <c r="C179" s="99">
        <v>8.51</v>
      </c>
    </row>
    <row r="180" spans="1:3">
      <c r="A180" s="107"/>
      <c r="B180" s="99"/>
      <c r="C180" s="99"/>
    </row>
    <row r="181" spans="1:3">
      <c r="A181" s="107"/>
      <c r="B181" s="99"/>
      <c r="C181" s="99">
        <v>5.28</v>
      </c>
    </row>
    <row r="182" spans="1:3">
      <c r="A182" s="107"/>
      <c r="B182" s="99"/>
      <c r="C182" s="99"/>
    </row>
    <row r="183" spans="1:3">
      <c r="A183" s="107"/>
      <c r="B183" s="99"/>
      <c r="C183" s="99"/>
    </row>
    <row r="184" spans="1:3">
      <c r="A184" s="107"/>
      <c r="B184" s="99"/>
      <c r="C184" s="99"/>
    </row>
    <row r="185" spans="1:3">
      <c r="A185" s="107"/>
      <c r="B185" s="99"/>
      <c r="C185" s="99"/>
    </row>
    <row r="186" spans="1:3">
      <c r="A186" s="99"/>
      <c r="B186" s="99">
        <v>75</v>
      </c>
      <c r="C186" s="99">
        <v>34.11</v>
      </c>
    </row>
    <row r="187" spans="1:3">
      <c r="A187" s="107"/>
      <c r="B187" s="99"/>
      <c r="C187" s="99"/>
    </row>
    <row r="188" spans="1:3">
      <c r="A188" s="107"/>
      <c r="B188" s="99">
        <v>25</v>
      </c>
      <c r="C188" s="99">
        <v>7.41</v>
      </c>
    </row>
    <row r="189" spans="1:3">
      <c r="A189" s="99"/>
      <c r="B189" s="99"/>
      <c r="C189" s="99"/>
    </row>
    <row r="190" spans="1:3">
      <c r="A190" s="99"/>
      <c r="B190" s="99"/>
      <c r="C190" s="99">
        <v>8.3800000000000008</v>
      </c>
    </row>
    <row r="195" spans="1:3">
      <c r="A195" s="99"/>
      <c r="B195" s="99">
        <v>75</v>
      </c>
      <c r="C195" s="99">
        <v>34.11</v>
      </c>
    </row>
    <row r="197" spans="1:3">
      <c r="A197" s="99"/>
      <c r="B197" s="99">
        <v>32</v>
      </c>
      <c r="C197" s="99">
        <v>9.51</v>
      </c>
    </row>
  </sheetData>
  <mergeCells count="24">
    <mergeCell ref="R114:R115"/>
    <mergeCell ref="S114:S115"/>
    <mergeCell ref="T114:T115"/>
    <mergeCell ref="H134:H135"/>
    <mergeCell ref="G114:G115"/>
    <mergeCell ref="H114:H115"/>
    <mergeCell ref="J114:J115"/>
    <mergeCell ref="K114:K115"/>
    <mergeCell ref="L114:L115"/>
    <mergeCell ref="B58:B59"/>
    <mergeCell ref="D58:D59"/>
    <mergeCell ref="F105:F106"/>
    <mergeCell ref="E114:E115"/>
    <mergeCell ref="F114:F115"/>
    <mergeCell ref="F37:F38"/>
    <mergeCell ref="H37:H38"/>
    <mergeCell ref="F47:F48"/>
    <mergeCell ref="J47:J48"/>
    <mergeCell ref="R47:R48"/>
    <mergeCell ref="I3:K3"/>
    <mergeCell ref="M3:S3"/>
    <mergeCell ref="B7:B8"/>
    <mergeCell ref="J7:J8"/>
    <mergeCell ref="F17:F18"/>
  </mergeCells>
  <pageMargins left="0.118055555555556" right="0.118055555555556" top="0" bottom="0" header="0.511811023622047" footer="0.511811023622047"/>
  <pageSetup paperSize="9" scale="52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3"/>
  <sheetViews>
    <sheetView topLeftCell="A46" zoomScaleNormal="100" workbookViewId="0">
      <selection activeCell="E57" sqref="E57"/>
    </sheetView>
  </sheetViews>
  <sheetFormatPr defaultRowHeight="15"/>
  <cols>
    <col min="1" max="1" width="32.140625" customWidth="1"/>
    <col min="2" max="2" width="7.42578125" customWidth="1"/>
    <col min="3" max="3" width="7.28515625" customWidth="1"/>
    <col min="4" max="4" width="6.85546875" customWidth="1"/>
    <col min="5" max="5" width="29.140625" customWidth="1"/>
    <col min="6" max="6" width="8" customWidth="1"/>
    <col min="7" max="7" width="7" customWidth="1"/>
    <col min="8" max="8" width="8.28515625" customWidth="1"/>
    <col min="9" max="9" width="30" customWidth="1"/>
    <col min="10" max="10" width="8.140625" customWidth="1"/>
    <col min="11" max="11" width="7.28515625" customWidth="1"/>
    <col min="12" max="12" width="8.28515625" customWidth="1"/>
    <col min="13" max="13" width="31.85546875" customWidth="1"/>
    <col min="15" max="15" width="7.140625" customWidth="1"/>
    <col min="16" max="16" width="7.5703125" customWidth="1"/>
    <col min="17" max="17" width="27.7109375" customWidth="1"/>
    <col min="18" max="18" width="8.42578125" customWidth="1"/>
    <col min="19" max="19" width="7.42578125" customWidth="1"/>
    <col min="20" max="20" width="7.7109375" customWidth="1"/>
  </cols>
  <sheetData>
    <row r="1" spans="1:21">
      <c r="A1" s="233" t="s">
        <v>723</v>
      </c>
      <c r="B1" s="257"/>
      <c r="C1" s="233"/>
      <c r="D1" s="454"/>
      <c r="E1" s="454"/>
      <c r="F1" s="455"/>
      <c r="G1" s="233"/>
      <c r="H1" s="454"/>
      <c r="I1" s="233"/>
      <c r="J1" s="233"/>
      <c r="K1" s="233"/>
      <c r="L1" s="454"/>
      <c r="M1" s="233"/>
      <c r="N1" s="233"/>
      <c r="O1" s="233"/>
      <c r="P1" s="454"/>
      <c r="Q1" s="233"/>
      <c r="R1" s="233"/>
      <c r="S1" s="233"/>
      <c r="T1" s="454"/>
      <c r="U1" s="456"/>
    </row>
    <row r="2" spans="1:21">
      <c r="A2" s="233" t="s">
        <v>1012</v>
      </c>
      <c r="B2" s="257"/>
      <c r="C2" s="233"/>
      <c r="D2" s="454"/>
      <c r="E2" s="457"/>
      <c r="F2" s="458"/>
      <c r="G2" s="137"/>
      <c r="H2" s="457"/>
      <c r="I2" s="137" t="s">
        <v>725</v>
      </c>
      <c r="J2" s="137"/>
      <c r="K2" s="137"/>
      <c r="L2" s="457"/>
      <c r="M2" s="137" t="s">
        <v>726</v>
      </c>
      <c r="N2" s="137"/>
      <c r="O2" s="137"/>
      <c r="P2" s="457"/>
      <c r="Q2" s="137" t="s">
        <v>727</v>
      </c>
      <c r="R2" s="137"/>
      <c r="S2" s="137"/>
      <c r="T2" s="457"/>
      <c r="U2" s="459"/>
    </row>
    <row r="3" spans="1:21">
      <c r="A3" s="183" t="s">
        <v>728</v>
      </c>
      <c r="B3" s="215"/>
      <c r="C3" s="183"/>
      <c r="D3" s="460"/>
      <c r="E3" s="460" t="s">
        <v>729</v>
      </c>
      <c r="F3" s="461"/>
      <c r="G3" s="183"/>
      <c r="H3" s="460"/>
      <c r="I3" s="760" t="s">
        <v>730</v>
      </c>
      <c r="J3" s="760"/>
      <c r="K3" s="761"/>
      <c r="L3" s="462"/>
      <c r="M3" s="762" t="s">
        <v>731</v>
      </c>
      <c r="N3" s="762"/>
      <c r="O3" s="762"/>
      <c r="P3" s="762"/>
      <c r="Q3" s="762"/>
      <c r="R3" s="762"/>
      <c r="S3" s="762"/>
      <c r="T3" s="463"/>
      <c r="U3" s="459"/>
    </row>
    <row r="4" spans="1:21">
      <c r="A4" s="183"/>
      <c r="B4" s="215"/>
      <c r="C4" s="266"/>
      <c r="D4" s="460"/>
      <c r="E4" s="464"/>
      <c r="F4" s="461"/>
      <c r="G4" s="183"/>
      <c r="H4" s="460"/>
      <c r="I4" s="183"/>
      <c r="J4" s="183"/>
      <c r="K4" s="266"/>
      <c r="L4" s="465"/>
      <c r="M4" s="466"/>
      <c r="N4" s="466"/>
      <c r="O4" s="466"/>
      <c r="P4" s="467"/>
      <c r="Q4" s="466"/>
      <c r="R4" s="466"/>
      <c r="S4" s="466"/>
      <c r="T4" s="463"/>
      <c r="U4" s="459"/>
    </row>
    <row r="5" spans="1:21">
      <c r="A5" s="183" t="s">
        <v>732</v>
      </c>
      <c r="B5" s="215" t="s">
        <v>733</v>
      </c>
      <c r="C5" s="266" t="s">
        <v>734</v>
      </c>
      <c r="D5" s="460" t="s">
        <v>735</v>
      </c>
      <c r="E5" s="464" t="s">
        <v>736</v>
      </c>
      <c r="F5" s="461" t="s">
        <v>733</v>
      </c>
      <c r="G5" s="183" t="s">
        <v>614</v>
      </c>
      <c r="H5" s="460" t="s">
        <v>735</v>
      </c>
      <c r="I5" s="183" t="s">
        <v>737</v>
      </c>
      <c r="J5" s="183" t="s">
        <v>733</v>
      </c>
      <c r="K5" s="183" t="s">
        <v>734</v>
      </c>
      <c r="L5" s="468" t="s">
        <v>735</v>
      </c>
      <c r="M5" s="330" t="s">
        <v>738</v>
      </c>
      <c r="N5" s="330" t="s">
        <v>733</v>
      </c>
      <c r="O5" s="330" t="s">
        <v>614</v>
      </c>
      <c r="P5" s="468" t="s">
        <v>735</v>
      </c>
      <c r="Q5" s="330" t="s">
        <v>739</v>
      </c>
      <c r="R5" s="330" t="s">
        <v>733</v>
      </c>
      <c r="S5" s="330" t="s">
        <v>734</v>
      </c>
      <c r="T5" s="460" t="s">
        <v>735</v>
      </c>
      <c r="U5" s="459"/>
    </row>
    <row r="6" spans="1:21">
      <c r="A6" s="183" t="s">
        <v>740</v>
      </c>
      <c r="B6" s="137"/>
      <c r="C6" s="178"/>
      <c r="D6" s="469"/>
      <c r="E6" s="469"/>
      <c r="F6" s="470"/>
      <c r="G6" s="178"/>
      <c r="H6" s="453"/>
      <c r="I6" s="178" t="s">
        <v>741</v>
      </c>
      <c r="J6" s="178" t="s">
        <v>742</v>
      </c>
      <c r="K6" s="278" t="s">
        <v>743</v>
      </c>
      <c r="L6" s="470">
        <v>15.87</v>
      </c>
      <c r="M6" s="178"/>
      <c r="N6" s="178"/>
      <c r="O6" s="178"/>
      <c r="P6" s="453"/>
      <c r="Q6" s="178" t="s">
        <v>741</v>
      </c>
      <c r="R6" s="178" t="s">
        <v>744</v>
      </c>
      <c r="S6" s="178" t="s">
        <v>745</v>
      </c>
      <c r="T6" s="453">
        <v>18.96</v>
      </c>
      <c r="U6" s="459"/>
    </row>
    <row r="7" spans="1:21">
      <c r="A7" s="178" t="s">
        <v>746</v>
      </c>
      <c r="B7" s="763" t="s">
        <v>269</v>
      </c>
      <c r="C7" s="178">
        <v>152</v>
      </c>
      <c r="D7" s="453">
        <v>37.549999999999997</v>
      </c>
      <c r="E7" s="453" t="s">
        <v>1013</v>
      </c>
      <c r="F7" s="278" t="s">
        <v>159</v>
      </c>
      <c r="G7" s="278">
        <v>242</v>
      </c>
      <c r="H7" s="471">
        <v>22.22</v>
      </c>
      <c r="I7" s="178" t="s">
        <v>748</v>
      </c>
      <c r="J7" s="763" t="s">
        <v>269</v>
      </c>
      <c r="K7" s="178">
        <v>152</v>
      </c>
      <c r="L7" s="453">
        <v>37.549999999999997</v>
      </c>
      <c r="M7" s="178" t="s">
        <v>1014</v>
      </c>
      <c r="N7" s="178" t="s">
        <v>688</v>
      </c>
      <c r="O7" s="178">
        <v>333</v>
      </c>
      <c r="P7" s="453">
        <v>28.13</v>
      </c>
      <c r="Q7" s="453" t="s">
        <v>1023</v>
      </c>
      <c r="R7" s="482">
        <v>80</v>
      </c>
      <c r="S7" s="453">
        <v>182</v>
      </c>
      <c r="T7" s="453">
        <v>31.15</v>
      </c>
      <c r="U7" s="459"/>
    </row>
    <row r="8" spans="1:21">
      <c r="A8" s="137" t="s">
        <v>616</v>
      </c>
      <c r="B8" s="747"/>
      <c r="C8" s="137">
        <v>22</v>
      </c>
      <c r="D8" s="178">
        <v>1.38</v>
      </c>
      <c r="E8" s="453" t="s">
        <v>750</v>
      </c>
      <c r="F8" s="470">
        <v>200</v>
      </c>
      <c r="G8" s="178">
        <v>59</v>
      </c>
      <c r="H8" s="472">
        <v>3.7</v>
      </c>
      <c r="I8" s="178" t="s">
        <v>616</v>
      </c>
      <c r="J8" s="747"/>
      <c r="K8" s="137">
        <v>22</v>
      </c>
      <c r="L8" s="178">
        <v>1.38</v>
      </c>
      <c r="M8" s="178" t="s">
        <v>22</v>
      </c>
      <c r="N8" s="178">
        <v>200</v>
      </c>
      <c r="O8" s="178">
        <v>57</v>
      </c>
      <c r="P8" s="453">
        <v>2.6</v>
      </c>
      <c r="Q8" s="178" t="s">
        <v>616</v>
      </c>
      <c r="R8" s="178">
        <v>30</v>
      </c>
      <c r="S8" s="137">
        <v>22</v>
      </c>
      <c r="T8" s="178">
        <v>1.38</v>
      </c>
      <c r="U8" s="459"/>
    </row>
    <row r="9" spans="1:21">
      <c r="A9" s="178" t="s">
        <v>654</v>
      </c>
      <c r="B9" s="137">
        <v>30</v>
      </c>
      <c r="C9" s="178">
        <v>2.1</v>
      </c>
      <c r="D9" s="178">
        <v>4.97</v>
      </c>
      <c r="E9" s="453" t="s">
        <v>70</v>
      </c>
      <c r="F9" s="470">
        <v>20</v>
      </c>
      <c r="G9" s="178">
        <v>100</v>
      </c>
      <c r="H9" s="472">
        <v>2.68</v>
      </c>
      <c r="I9" s="178" t="s">
        <v>654</v>
      </c>
      <c r="J9" s="178">
        <v>22</v>
      </c>
      <c r="K9" s="453">
        <v>2.4</v>
      </c>
      <c r="L9" s="178">
        <v>3.52</v>
      </c>
      <c r="M9" s="453" t="s">
        <v>70</v>
      </c>
      <c r="N9" s="470">
        <v>18</v>
      </c>
      <c r="O9" s="453">
        <v>47</v>
      </c>
      <c r="P9" s="453">
        <v>2.29</v>
      </c>
      <c r="Q9" s="178" t="s">
        <v>753</v>
      </c>
      <c r="R9" s="178">
        <v>180</v>
      </c>
      <c r="S9" s="178">
        <v>294</v>
      </c>
      <c r="T9" s="453">
        <v>11.2</v>
      </c>
      <c r="U9" s="459"/>
    </row>
    <row r="10" spans="1:21">
      <c r="A10" s="178" t="s">
        <v>753</v>
      </c>
      <c r="B10" s="178">
        <v>180</v>
      </c>
      <c r="C10" s="178">
        <v>294</v>
      </c>
      <c r="D10" s="453">
        <v>11.2</v>
      </c>
      <c r="E10" s="453" t="s">
        <v>754</v>
      </c>
      <c r="F10" s="178">
        <v>200</v>
      </c>
      <c r="G10" s="178">
        <v>158</v>
      </c>
      <c r="H10" s="472">
        <v>40</v>
      </c>
      <c r="I10" s="178" t="s">
        <v>753</v>
      </c>
      <c r="J10" s="473">
        <v>150</v>
      </c>
      <c r="K10" s="473">
        <v>245</v>
      </c>
      <c r="L10" s="453">
        <v>9.33</v>
      </c>
      <c r="M10" s="453" t="s">
        <v>755</v>
      </c>
      <c r="N10" s="453">
        <v>50</v>
      </c>
      <c r="O10" s="453">
        <v>79</v>
      </c>
      <c r="P10" s="453">
        <v>15.98</v>
      </c>
      <c r="Q10" s="178" t="s">
        <v>22</v>
      </c>
      <c r="R10" s="178" t="s">
        <v>23</v>
      </c>
      <c r="S10" s="178">
        <v>57</v>
      </c>
      <c r="T10" s="453">
        <v>2.6</v>
      </c>
      <c r="U10" s="459"/>
    </row>
    <row r="11" spans="1:21">
      <c r="A11" s="457" t="s">
        <v>756</v>
      </c>
      <c r="B11" s="453">
        <v>200</v>
      </c>
      <c r="C11" s="472">
        <v>98</v>
      </c>
      <c r="D11" s="472">
        <v>8.5399999999999991</v>
      </c>
      <c r="E11" s="453" t="s">
        <v>757</v>
      </c>
      <c r="F11" s="178">
        <v>136</v>
      </c>
      <c r="G11" s="453">
        <v>64</v>
      </c>
      <c r="H11" s="472">
        <v>16.399999999999999</v>
      </c>
      <c r="I11" s="457" t="s">
        <v>756</v>
      </c>
      <c r="J11" s="453">
        <v>200</v>
      </c>
      <c r="K11" s="472">
        <v>50</v>
      </c>
      <c r="L11" s="472">
        <v>8.5399999999999991</v>
      </c>
      <c r="M11" s="178"/>
      <c r="N11" s="178"/>
      <c r="O11" s="178"/>
      <c r="P11" s="453"/>
      <c r="Q11" s="453" t="s">
        <v>67</v>
      </c>
      <c r="R11" s="470">
        <v>27</v>
      </c>
      <c r="S11" s="178">
        <v>45</v>
      </c>
      <c r="T11" s="453">
        <v>2.2200000000000002</v>
      </c>
      <c r="U11" s="459"/>
    </row>
    <row r="12" spans="1:21" ht="15" customHeight="1">
      <c r="A12" s="474" t="s">
        <v>618</v>
      </c>
      <c r="B12" s="350">
        <v>30</v>
      </c>
      <c r="C12" s="298">
        <v>62</v>
      </c>
      <c r="D12" s="453">
        <v>3.19</v>
      </c>
      <c r="E12" s="475"/>
      <c r="F12" s="475"/>
      <c r="G12" s="475"/>
      <c r="H12" s="475"/>
      <c r="I12" s="453" t="s">
        <v>67</v>
      </c>
      <c r="J12" s="470">
        <v>30</v>
      </c>
      <c r="K12" s="178">
        <v>62</v>
      </c>
      <c r="L12" s="453">
        <v>2.5299999999999998</v>
      </c>
      <c r="M12" s="178"/>
      <c r="N12" s="178"/>
      <c r="O12" s="178"/>
      <c r="P12" s="453"/>
      <c r="Q12" s="453" t="s">
        <v>561</v>
      </c>
      <c r="R12" s="178" t="s">
        <v>673</v>
      </c>
      <c r="S12" s="178">
        <v>39</v>
      </c>
      <c r="T12" s="178">
        <v>2.09</v>
      </c>
      <c r="U12" s="459"/>
    </row>
    <row r="13" spans="1:21">
      <c r="A13" s="457" t="s">
        <v>758</v>
      </c>
      <c r="B13" s="476">
        <v>150</v>
      </c>
      <c r="C13" s="476">
        <v>65</v>
      </c>
      <c r="D13" s="476">
        <v>21.17</v>
      </c>
      <c r="E13" s="453"/>
      <c r="F13" s="178"/>
      <c r="G13" s="453"/>
      <c r="H13" s="472"/>
      <c r="I13" s="453" t="s">
        <v>561</v>
      </c>
      <c r="J13" s="178" t="s">
        <v>759</v>
      </c>
      <c r="K13" s="178">
        <v>116</v>
      </c>
      <c r="L13" s="477">
        <v>6.28</v>
      </c>
      <c r="M13" s="178"/>
      <c r="N13" s="178"/>
      <c r="O13" s="178"/>
      <c r="P13" s="453"/>
      <c r="Q13" s="178"/>
      <c r="R13" s="178"/>
      <c r="S13" s="178"/>
      <c r="T13" s="453"/>
      <c r="U13" s="459"/>
    </row>
    <row r="14" spans="1:21">
      <c r="A14" s="460" t="s">
        <v>760</v>
      </c>
      <c r="B14" s="461">
        <v>700</v>
      </c>
      <c r="C14" s="478">
        <f>SUM(C7:C13)</f>
        <v>695.1</v>
      </c>
      <c r="D14" s="479">
        <f>SUM(D7:D13)</f>
        <v>88</v>
      </c>
      <c r="E14" s="460" t="s">
        <v>760</v>
      </c>
      <c r="F14" s="183">
        <v>768</v>
      </c>
      <c r="G14" s="478">
        <f>SUM(G7:G11)</f>
        <v>623</v>
      </c>
      <c r="H14" s="462">
        <f>SUM(H7:H11)</f>
        <v>85</v>
      </c>
      <c r="I14" s="460" t="s">
        <v>760</v>
      </c>
      <c r="J14" s="183">
        <v>811.5</v>
      </c>
      <c r="K14" s="183">
        <v>762.2</v>
      </c>
      <c r="L14" s="460">
        <f>SUM(L6:L13)</f>
        <v>85</v>
      </c>
      <c r="M14" s="183" t="s">
        <v>760</v>
      </c>
      <c r="N14" s="183">
        <v>571</v>
      </c>
      <c r="O14" s="183">
        <f>SUM(O7:O13)</f>
        <v>516</v>
      </c>
      <c r="P14" s="460">
        <f>SUM(P7:P13)</f>
        <v>49</v>
      </c>
      <c r="Q14" s="460" t="s">
        <v>760</v>
      </c>
      <c r="R14" s="461">
        <v>849</v>
      </c>
      <c r="S14" s="478">
        <v>799</v>
      </c>
      <c r="T14" s="479">
        <f>SUM(T6:T13)</f>
        <v>69.599999999999994</v>
      </c>
      <c r="U14" s="480">
        <f>P14+T14</f>
        <v>118.6</v>
      </c>
    </row>
    <row r="15" spans="1:21">
      <c r="A15" s="460"/>
      <c r="B15" s="461"/>
      <c r="C15" s="460"/>
      <c r="D15" s="460"/>
      <c r="E15" s="453"/>
      <c r="F15" s="453"/>
      <c r="G15" s="178"/>
      <c r="H15" s="453"/>
      <c r="I15" s="183"/>
      <c r="J15" s="183"/>
      <c r="K15" s="183"/>
      <c r="L15" s="460"/>
      <c r="M15" s="183"/>
      <c r="N15" s="183"/>
      <c r="O15" s="183"/>
      <c r="P15" s="460"/>
      <c r="Q15" s="183"/>
      <c r="R15" s="183"/>
      <c r="S15" s="183"/>
      <c r="T15" s="460"/>
      <c r="U15" s="459"/>
    </row>
    <row r="16" spans="1:21">
      <c r="A16" s="460" t="s">
        <v>761</v>
      </c>
      <c r="B16" s="470"/>
      <c r="C16" s="453"/>
      <c r="D16" s="453"/>
      <c r="E16" s="453"/>
      <c r="F16" s="470"/>
      <c r="G16" s="178"/>
      <c r="H16" s="453"/>
      <c r="I16" s="178" t="s">
        <v>762</v>
      </c>
      <c r="J16" s="453" t="s">
        <v>1015</v>
      </c>
      <c r="K16" s="453" t="s">
        <v>1016</v>
      </c>
      <c r="L16" s="453">
        <v>7.26</v>
      </c>
      <c r="M16" s="178"/>
      <c r="N16" s="178"/>
      <c r="O16" s="178"/>
      <c r="P16" s="453"/>
      <c r="Q16" s="178" t="s">
        <v>762</v>
      </c>
      <c r="R16" s="178" t="s">
        <v>765</v>
      </c>
      <c r="S16" s="178" t="s">
        <v>766</v>
      </c>
      <c r="T16" s="453">
        <v>9.51</v>
      </c>
      <c r="U16" s="459"/>
    </row>
    <row r="17" spans="1:21" ht="32.25" customHeight="1">
      <c r="A17" s="481" t="s">
        <v>767</v>
      </c>
      <c r="B17" s="482" t="s">
        <v>223</v>
      </c>
      <c r="C17" s="453">
        <v>357</v>
      </c>
      <c r="D17" s="472">
        <v>57.49</v>
      </c>
      <c r="E17" s="483" t="s">
        <v>768</v>
      </c>
      <c r="F17" s="764" t="s">
        <v>269</v>
      </c>
      <c r="G17" s="298">
        <v>212</v>
      </c>
      <c r="H17" s="453">
        <v>50.97</v>
      </c>
      <c r="I17" s="453" t="s">
        <v>767</v>
      </c>
      <c r="J17" s="482" t="s">
        <v>223</v>
      </c>
      <c r="K17" s="453">
        <v>357</v>
      </c>
      <c r="L17" s="472">
        <v>57.49</v>
      </c>
      <c r="M17" s="174" t="s">
        <v>769</v>
      </c>
      <c r="N17" s="178" t="s">
        <v>692</v>
      </c>
      <c r="O17" s="178" t="s">
        <v>693</v>
      </c>
      <c r="P17" s="453">
        <v>20.41</v>
      </c>
      <c r="Q17" s="481" t="s">
        <v>770</v>
      </c>
      <c r="R17" s="482" t="s">
        <v>223</v>
      </c>
      <c r="S17" s="453">
        <v>357</v>
      </c>
      <c r="T17" s="453">
        <v>57.49</v>
      </c>
      <c r="U17" s="457"/>
    </row>
    <row r="18" spans="1:21">
      <c r="A18" s="453" t="s">
        <v>132</v>
      </c>
      <c r="B18" s="482">
        <v>180</v>
      </c>
      <c r="C18" s="453">
        <v>265</v>
      </c>
      <c r="D18" s="453">
        <v>19.79</v>
      </c>
      <c r="E18" s="457" t="s">
        <v>616</v>
      </c>
      <c r="F18" s="752"/>
      <c r="G18" s="178">
        <v>22</v>
      </c>
      <c r="H18" s="178">
        <v>2.93</v>
      </c>
      <c r="I18" s="453" t="s">
        <v>132</v>
      </c>
      <c r="J18" s="482">
        <v>150</v>
      </c>
      <c r="K18" s="453">
        <v>221</v>
      </c>
      <c r="L18" s="453">
        <v>16.489999999999998</v>
      </c>
      <c r="M18" s="178" t="s">
        <v>22</v>
      </c>
      <c r="N18" s="178" t="s">
        <v>23</v>
      </c>
      <c r="O18" s="178">
        <v>57</v>
      </c>
      <c r="P18" s="453">
        <v>2.6</v>
      </c>
      <c r="Q18" s="178" t="s">
        <v>804</v>
      </c>
      <c r="R18" s="178">
        <v>180</v>
      </c>
      <c r="S18" s="453">
        <v>278</v>
      </c>
      <c r="T18" s="453">
        <v>15.08</v>
      </c>
      <c r="U18" s="457"/>
    </row>
    <row r="19" spans="1:21">
      <c r="A19" s="137" t="s">
        <v>654</v>
      </c>
      <c r="B19" s="178">
        <v>19</v>
      </c>
      <c r="C19" s="453">
        <v>1.7</v>
      </c>
      <c r="D19" s="137">
        <v>3.06</v>
      </c>
      <c r="E19" s="472" t="s">
        <v>772</v>
      </c>
      <c r="F19" s="178">
        <v>150</v>
      </c>
      <c r="G19" s="298">
        <v>232</v>
      </c>
      <c r="H19" s="453">
        <v>12.57</v>
      </c>
      <c r="I19" s="178" t="s">
        <v>22</v>
      </c>
      <c r="J19" s="278" t="s">
        <v>23</v>
      </c>
      <c r="K19" s="178">
        <v>57</v>
      </c>
      <c r="L19" s="453">
        <v>2.6</v>
      </c>
      <c r="M19" s="178" t="s">
        <v>773</v>
      </c>
      <c r="N19" s="453" t="s">
        <v>774</v>
      </c>
      <c r="O19" s="453">
        <v>196</v>
      </c>
      <c r="P19" s="477">
        <v>9.9600000000000009</v>
      </c>
      <c r="Q19" s="178" t="s">
        <v>22</v>
      </c>
      <c r="R19" s="278" t="s">
        <v>23</v>
      </c>
      <c r="S19" s="178">
        <v>57</v>
      </c>
      <c r="T19" s="453">
        <v>2.6</v>
      </c>
      <c r="U19" s="459"/>
    </row>
    <row r="20" spans="1:21">
      <c r="A20" s="453" t="s">
        <v>36</v>
      </c>
      <c r="B20" s="453">
        <v>200</v>
      </c>
      <c r="C20" s="453">
        <v>93</v>
      </c>
      <c r="D20" s="472">
        <v>5.13</v>
      </c>
      <c r="E20" s="453" t="s">
        <v>775</v>
      </c>
      <c r="F20" s="484">
        <v>200</v>
      </c>
      <c r="G20" s="178">
        <v>98</v>
      </c>
      <c r="H20" s="453">
        <v>9.4</v>
      </c>
      <c r="I20" s="453" t="s">
        <v>67</v>
      </c>
      <c r="J20" s="470">
        <v>14</v>
      </c>
      <c r="K20" s="178">
        <v>29</v>
      </c>
      <c r="L20" s="453">
        <v>1.1599999999999999</v>
      </c>
      <c r="M20" s="453" t="s">
        <v>70</v>
      </c>
      <c r="N20" s="470">
        <v>30</v>
      </c>
      <c r="O20" s="178">
        <v>80</v>
      </c>
      <c r="P20" s="453">
        <v>4.03</v>
      </c>
      <c r="Q20" s="178" t="s">
        <v>67</v>
      </c>
      <c r="R20" s="453">
        <v>40</v>
      </c>
      <c r="S20" s="178">
        <v>50</v>
      </c>
      <c r="T20" s="453">
        <v>3.32</v>
      </c>
      <c r="U20" s="459"/>
    </row>
    <row r="21" spans="1:21" ht="19.5" customHeight="1">
      <c r="A21" s="453" t="s">
        <v>67</v>
      </c>
      <c r="B21" s="470">
        <v>30</v>
      </c>
      <c r="C21" s="178">
        <v>62</v>
      </c>
      <c r="D21" s="453">
        <v>2.5299999999999998</v>
      </c>
      <c r="E21" s="483" t="s">
        <v>618</v>
      </c>
      <c r="F21" s="350">
        <v>40</v>
      </c>
      <c r="G21" s="298">
        <v>82</v>
      </c>
      <c r="H21" s="453">
        <v>4.3499999999999996</v>
      </c>
      <c r="I21" s="453"/>
      <c r="J21" s="178"/>
      <c r="K21" s="178"/>
      <c r="L21" s="453"/>
      <c r="M21" s="178"/>
      <c r="N21" s="178"/>
      <c r="O21" s="178"/>
      <c r="P21" s="453"/>
      <c r="Q21" s="178"/>
      <c r="R21" s="178"/>
      <c r="S21" s="178"/>
      <c r="T21" s="178"/>
      <c r="U21" s="459"/>
    </row>
    <row r="22" spans="1:21">
      <c r="A22" s="453"/>
      <c r="B22" s="178"/>
      <c r="C22" s="178"/>
      <c r="D22" s="453"/>
      <c r="E22" s="453" t="s">
        <v>776</v>
      </c>
      <c r="F22" s="470">
        <v>29</v>
      </c>
      <c r="G22" s="178">
        <v>2.1</v>
      </c>
      <c r="H22" s="453">
        <v>4.78</v>
      </c>
      <c r="I22" s="178"/>
      <c r="J22" s="178"/>
      <c r="K22" s="183"/>
      <c r="L22" s="453"/>
      <c r="M22" s="178"/>
      <c r="N22" s="178"/>
      <c r="O22" s="178"/>
      <c r="P22" s="453"/>
      <c r="Q22" s="178"/>
      <c r="R22" s="178"/>
      <c r="S22" s="178"/>
      <c r="T22" s="178"/>
      <c r="U22" s="459"/>
    </row>
    <row r="23" spans="1:21">
      <c r="A23" s="178"/>
      <c r="B23" s="178"/>
      <c r="C23" s="178"/>
      <c r="D23" s="453"/>
      <c r="E23" s="453"/>
      <c r="F23" s="470"/>
      <c r="G23" s="178"/>
      <c r="H23" s="453"/>
      <c r="I23" s="178"/>
      <c r="J23" s="178"/>
      <c r="K23" s="183"/>
      <c r="L23" s="453"/>
      <c r="M23" s="178"/>
      <c r="N23" s="178"/>
      <c r="O23" s="178"/>
      <c r="P23" s="453"/>
      <c r="Q23" s="178"/>
      <c r="R23" s="178"/>
      <c r="S23" s="178"/>
      <c r="T23" s="453"/>
      <c r="U23" s="459"/>
    </row>
    <row r="24" spans="1:21">
      <c r="A24" s="460" t="s">
        <v>777</v>
      </c>
      <c r="B24" s="461">
        <v>561</v>
      </c>
      <c r="C24" s="460">
        <f>SUM(C17:C23)</f>
        <v>778.7</v>
      </c>
      <c r="D24" s="479">
        <f>SUM(D17:D23)</f>
        <v>88</v>
      </c>
      <c r="E24" s="460" t="s">
        <v>760</v>
      </c>
      <c r="F24" s="461">
        <v>529</v>
      </c>
      <c r="G24" s="183">
        <f>SUM(G17:G23)</f>
        <v>648.1</v>
      </c>
      <c r="H24" s="460">
        <f>SUM(H17:H23)</f>
        <v>85</v>
      </c>
      <c r="I24" s="460" t="s">
        <v>760</v>
      </c>
      <c r="J24" s="183">
        <v>717</v>
      </c>
      <c r="K24" s="183">
        <v>768</v>
      </c>
      <c r="L24" s="460">
        <f>SUM(L16:L23)</f>
        <v>84.999999999999986</v>
      </c>
      <c r="M24" s="183" t="s">
        <v>760</v>
      </c>
      <c r="N24" s="183">
        <v>595</v>
      </c>
      <c r="O24" s="183">
        <v>560</v>
      </c>
      <c r="P24" s="460">
        <f>SUM(P17:P22)</f>
        <v>37</v>
      </c>
      <c r="Q24" s="183" t="s">
        <v>760</v>
      </c>
      <c r="R24" s="183">
        <v>810</v>
      </c>
      <c r="S24" s="183">
        <v>895</v>
      </c>
      <c r="T24" s="460">
        <f>SUM(T16:T20)</f>
        <v>87.999999999999986</v>
      </c>
      <c r="U24" s="485">
        <f>P24+T24</f>
        <v>124.99999999999999</v>
      </c>
    </row>
    <row r="25" spans="1:21">
      <c r="A25" s="460"/>
      <c r="B25" s="486"/>
      <c r="C25" s="460"/>
      <c r="D25" s="460"/>
      <c r="E25" s="453"/>
      <c r="F25" s="178"/>
      <c r="G25" s="178"/>
      <c r="H25" s="137"/>
      <c r="I25" s="183"/>
      <c r="J25" s="183"/>
      <c r="K25" s="183"/>
      <c r="L25" s="460"/>
      <c r="M25" s="183"/>
      <c r="N25" s="183"/>
      <c r="O25" s="183"/>
      <c r="P25" s="460"/>
      <c r="Q25" s="183"/>
      <c r="R25" s="183"/>
      <c r="S25" s="183"/>
      <c r="T25" s="460"/>
      <c r="U25" s="459"/>
    </row>
    <row r="26" spans="1:21">
      <c r="A26" s="460" t="s">
        <v>778</v>
      </c>
      <c r="B26" s="487"/>
      <c r="C26" s="137"/>
      <c r="D26" s="453"/>
      <c r="E26" s="453"/>
      <c r="F26" s="470"/>
      <c r="G26" s="178"/>
      <c r="H26" s="453"/>
      <c r="I26" s="178" t="s">
        <v>779</v>
      </c>
      <c r="J26" s="178" t="s">
        <v>763</v>
      </c>
      <c r="K26" s="178" t="s">
        <v>780</v>
      </c>
      <c r="L26" s="453">
        <v>10.06</v>
      </c>
      <c r="M26" s="178"/>
      <c r="N26" s="178"/>
      <c r="O26" s="178"/>
      <c r="P26" s="453"/>
      <c r="Q26" s="178" t="s">
        <v>781</v>
      </c>
      <c r="R26" s="178" t="s">
        <v>765</v>
      </c>
      <c r="S26" s="178" t="s">
        <v>782</v>
      </c>
      <c r="T26" s="453">
        <v>12.07</v>
      </c>
      <c r="U26" s="459"/>
    </row>
    <row r="27" spans="1:21">
      <c r="A27" s="453" t="s">
        <v>783</v>
      </c>
      <c r="B27" s="453">
        <v>95</v>
      </c>
      <c r="C27" s="453">
        <v>143</v>
      </c>
      <c r="D27" s="453">
        <v>48.06</v>
      </c>
      <c r="E27" s="453" t="s">
        <v>784</v>
      </c>
      <c r="F27" s="470" t="s">
        <v>436</v>
      </c>
      <c r="G27" s="178">
        <v>278</v>
      </c>
      <c r="H27" s="453">
        <v>44.54</v>
      </c>
      <c r="I27" s="453" t="s">
        <v>785</v>
      </c>
      <c r="J27" s="453">
        <v>95</v>
      </c>
      <c r="K27" s="453">
        <v>143</v>
      </c>
      <c r="L27" s="453">
        <v>48.06</v>
      </c>
      <c r="M27" s="178" t="s">
        <v>786</v>
      </c>
      <c r="N27" s="178" t="s">
        <v>692</v>
      </c>
      <c r="O27" s="178" t="s">
        <v>787</v>
      </c>
      <c r="P27" s="453">
        <v>21.83</v>
      </c>
      <c r="Q27" s="453" t="s">
        <v>785</v>
      </c>
      <c r="R27" s="453">
        <v>95</v>
      </c>
      <c r="S27" s="453">
        <v>143</v>
      </c>
      <c r="T27" s="453">
        <v>48.06</v>
      </c>
      <c r="U27" s="459"/>
    </row>
    <row r="28" spans="1:21">
      <c r="A28" s="453" t="s">
        <v>625</v>
      </c>
      <c r="B28" s="470">
        <v>30</v>
      </c>
      <c r="C28" s="453">
        <v>24</v>
      </c>
      <c r="D28" s="457">
        <v>2.93</v>
      </c>
      <c r="E28" s="453" t="s">
        <v>788</v>
      </c>
      <c r="F28" s="178">
        <v>27</v>
      </c>
      <c r="G28" s="178">
        <v>15</v>
      </c>
      <c r="H28" s="453">
        <v>8.0299999999999994</v>
      </c>
      <c r="I28" s="453" t="s">
        <v>625</v>
      </c>
      <c r="J28" s="470">
        <v>30</v>
      </c>
      <c r="K28" s="453">
        <v>24</v>
      </c>
      <c r="L28" s="457">
        <v>2.93</v>
      </c>
      <c r="M28" s="453" t="s">
        <v>789</v>
      </c>
      <c r="N28" s="178">
        <v>200</v>
      </c>
      <c r="O28" s="178">
        <v>81</v>
      </c>
      <c r="P28" s="453">
        <v>6.71</v>
      </c>
      <c r="Q28" s="453" t="s">
        <v>625</v>
      </c>
      <c r="R28" s="470">
        <v>30</v>
      </c>
      <c r="S28" s="453">
        <v>24</v>
      </c>
      <c r="T28" s="453">
        <v>2.93</v>
      </c>
      <c r="U28" s="459"/>
    </row>
    <row r="29" spans="1:21" ht="20.25" customHeight="1">
      <c r="A29" s="481" t="s">
        <v>654</v>
      </c>
      <c r="B29" s="453">
        <v>15</v>
      </c>
      <c r="C29" s="453">
        <v>1.7</v>
      </c>
      <c r="D29" s="453">
        <v>2.48</v>
      </c>
      <c r="E29" s="483" t="s">
        <v>58</v>
      </c>
      <c r="F29" s="350">
        <v>200</v>
      </c>
      <c r="G29" s="488">
        <v>119</v>
      </c>
      <c r="H29" s="489">
        <v>12.02</v>
      </c>
      <c r="I29" s="178" t="s">
        <v>753</v>
      </c>
      <c r="J29" s="473">
        <v>150</v>
      </c>
      <c r="K29" s="473">
        <v>245</v>
      </c>
      <c r="L29" s="453">
        <v>9.33</v>
      </c>
      <c r="M29" s="453" t="s">
        <v>70</v>
      </c>
      <c r="N29" s="178">
        <v>39</v>
      </c>
      <c r="O29" s="178">
        <v>102</v>
      </c>
      <c r="P29" s="453">
        <v>5.2</v>
      </c>
      <c r="Q29" s="178" t="s">
        <v>753</v>
      </c>
      <c r="R29" s="178">
        <v>180</v>
      </c>
      <c r="S29" s="178">
        <v>294</v>
      </c>
      <c r="T29" s="453">
        <v>11.2</v>
      </c>
      <c r="U29" s="459"/>
    </row>
    <row r="30" spans="1:21">
      <c r="A30" s="453" t="s">
        <v>790</v>
      </c>
      <c r="B30" s="178">
        <v>180</v>
      </c>
      <c r="C30" s="178">
        <v>164</v>
      </c>
      <c r="D30" s="453">
        <v>15.85</v>
      </c>
      <c r="E30" s="453" t="s">
        <v>70</v>
      </c>
      <c r="F30" s="470">
        <v>20</v>
      </c>
      <c r="G30" s="178">
        <v>53</v>
      </c>
      <c r="H30" s="453">
        <v>2.68</v>
      </c>
      <c r="I30" s="483" t="s">
        <v>22</v>
      </c>
      <c r="J30" s="350">
        <v>200</v>
      </c>
      <c r="K30" s="488">
        <v>57</v>
      </c>
      <c r="L30" s="489">
        <v>2.6</v>
      </c>
      <c r="M30" s="453" t="s">
        <v>561</v>
      </c>
      <c r="N30" s="453" t="s">
        <v>791</v>
      </c>
      <c r="O30" s="453">
        <v>116</v>
      </c>
      <c r="P30" s="453">
        <v>6.28</v>
      </c>
      <c r="Q30" s="483" t="s">
        <v>22</v>
      </c>
      <c r="R30" s="350">
        <v>200</v>
      </c>
      <c r="S30" s="488">
        <v>57</v>
      </c>
      <c r="T30" s="489">
        <v>2.6</v>
      </c>
      <c r="U30" s="459"/>
    </row>
    <row r="31" spans="1:21">
      <c r="A31" s="453" t="s">
        <v>750</v>
      </c>
      <c r="B31" s="470">
        <v>200</v>
      </c>
      <c r="C31" s="178">
        <v>58</v>
      </c>
      <c r="D31" s="453">
        <v>3.7</v>
      </c>
      <c r="E31" s="453" t="s">
        <v>792</v>
      </c>
      <c r="F31" s="470">
        <v>108</v>
      </c>
      <c r="G31" s="178">
        <v>41</v>
      </c>
      <c r="H31" s="477">
        <v>17.73</v>
      </c>
      <c r="I31" s="453" t="s">
        <v>67</v>
      </c>
      <c r="J31" s="470">
        <v>25</v>
      </c>
      <c r="K31" s="178">
        <v>51</v>
      </c>
      <c r="L31" s="453">
        <v>2.06</v>
      </c>
      <c r="M31" s="178"/>
      <c r="N31" s="178"/>
      <c r="O31" s="178">
        <f>SUM(O28:O30)</f>
        <v>299</v>
      </c>
      <c r="P31" s="453"/>
      <c r="Q31" s="453" t="s">
        <v>67</v>
      </c>
      <c r="R31" s="470">
        <v>15</v>
      </c>
      <c r="S31" s="178">
        <v>31</v>
      </c>
      <c r="T31" s="453">
        <v>1.26</v>
      </c>
      <c r="U31" s="459"/>
    </row>
    <row r="32" spans="1:21">
      <c r="A32" s="453" t="s">
        <v>67</v>
      </c>
      <c r="B32" s="470">
        <v>26</v>
      </c>
      <c r="C32" s="178">
        <v>54</v>
      </c>
      <c r="D32" s="453">
        <v>2.12</v>
      </c>
      <c r="E32" s="453"/>
      <c r="F32" s="470"/>
      <c r="G32" s="178"/>
      <c r="H32" s="453"/>
      <c r="I32" s="481" t="s">
        <v>793</v>
      </c>
      <c r="J32" s="453" t="s">
        <v>774</v>
      </c>
      <c r="K32" s="453">
        <v>194</v>
      </c>
      <c r="L32" s="453">
        <v>9.9600000000000009</v>
      </c>
      <c r="M32" s="178"/>
      <c r="N32" s="178"/>
      <c r="O32" s="178"/>
      <c r="P32" s="453"/>
      <c r="Q32" s="453" t="s">
        <v>794</v>
      </c>
      <c r="R32" s="453">
        <v>22</v>
      </c>
      <c r="S32" s="453">
        <v>125</v>
      </c>
      <c r="T32" s="453">
        <v>6.86</v>
      </c>
      <c r="U32" s="459"/>
    </row>
    <row r="33" spans="1:21">
      <c r="A33" s="453" t="s">
        <v>795</v>
      </c>
      <c r="B33" s="470">
        <v>60</v>
      </c>
      <c r="C33" s="178">
        <v>220</v>
      </c>
      <c r="D33" s="453">
        <v>12.86</v>
      </c>
      <c r="E33" s="457"/>
      <c r="F33" s="470"/>
      <c r="G33" s="178"/>
      <c r="H33" s="453"/>
      <c r="I33" s="475"/>
      <c r="J33" s="475"/>
      <c r="K33" s="475"/>
      <c r="L33" s="475"/>
      <c r="M33" s="178"/>
      <c r="N33" s="178"/>
      <c r="O33" s="178"/>
      <c r="P33" s="453"/>
      <c r="Q33" s="178"/>
      <c r="R33" s="178"/>
      <c r="S33" s="178"/>
      <c r="T33" s="178"/>
      <c r="U33" s="459"/>
    </row>
    <row r="34" spans="1:21">
      <c r="A34" s="460" t="s">
        <v>760</v>
      </c>
      <c r="B34" s="461">
        <f>SUM(B27:B33)</f>
        <v>606</v>
      </c>
      <c r="C34" s="460">
        <f>SUM(C27:C33)</f>
        <v>664.7</v>
      </c>
      <c r="D34" s="460">
        <f>SUM(D27:D33)</f>
        <v>88</v>
      </c>
      <c r="E34" s="460" t="s">
        <v>760</v>
      </c>
      <c r="F34" s="461">
        <v>503</v>
      </c>
      <c r="G34" s="183">
        <f>SUM(G27:G32)</f>
        <v>506</v>
      </c>
      <c r="H34" s="460">
        <f>SUM(H27:H32)</f>
        <v>85.000000000000014</v>
      </c>
      <c r="I34" s="460" t="s">
        <v>760</v>
      </c>
      <c r="J34" s="461">
        <v>786</v>
      </c>
      <c r="K34" s="460">
        <v>825</v>
      </c>
      <c r="L34" s="460">
        <f>SUM(L26:L33)</f>
        <v>85</v>
      </c>
      <c r="M34" s="183"/>
      <c r="N34" s="183">
        <v>575</v>
      </c>
      <c r="O34" s="183">
        <v>573</v>
      </c>
      <c r="P34" s="460">
        <f>SUM(P27:P32)</f>
        <v>40.020000000000003</v>
      </c>
      <c r="Q34" s="460" t="s">
        <v>760</v>
      </c>
      <c r="R34" s="461">
        <v>841</v>
      </c>
      <c r="S34" s="460">
        <v>691</v>
      </c>
      <c r="T34" s="460">
        <f>SUM(T26:T32)</f>
        <v>84.98</v>
      </c>
      <c r="U34" s="490">
        <f>P34+T34</f>
        <v>125</v>
      </c>
    </row>
    <row r="35" spans="1:21">
      <c r="A35" s="460"/>
      <c r="B35" s="461"/>
      <c r="C35" s="491"/>
      <c r="D35" s="491"/>
      <c r="E35" s="460"/>
      <c r="F35" s="461"/>
      <c r="G35" s="183"/>
      <c r="H35" s="460"/>
      <c r="I35" s="460"/>
      <c r="J35" s="461"/>
      <c r="K35" s="491"/>
      <c r="L35" s="491"/>
      <c r="M35" s="183"/>
      <c r="N35" s="183"/>
      <c r="O35" s="183"/>
      <c r="P35" s="460"/>
      <c r="Q35" s="481"/>
      <c r="R35" s="492"/>
      <c r="S35" s="178"/>
      <c r="T35" s="453"/>
      <c r="U35" s="459"/>
    </row>
    <row r="36" spans="1:21" ht="25.5" customHeight="1">
      <c r="A36" s="460" t="s">
        <v>796</v>
      </c>
      <c r="B36" s="470"/>
      <c r="C36" s="476"/>
      <c r="D36" s="476"/>
      <c r="E36" s="453"/>
      <c r="F36" s="470"/>
      <c r="G36" s="178"/>
      <c r="H36" s="453"/>
      <c r="I36" s="481" t="s">
        <v>797</v>
      </c>
      <c r="J36" s="493" t="s">
        <v>79</v>
      </c>
      <c r="K36" s="453">
        <v>130</v>
      </c>
      <c r="L36" s="453">
        <v>13.61</v>
      </c>
      <c r="M36" s="178"/>
      <c r="N36" s="178"/>
      <c r="O36" s="178"/>
      <c r="P36" s="453"/>
      <c r="Q36" s="481" t="s">
        <v>797</v>
      </c>
      <c r="R36" s="493" t="s">
        <v>79</v>
      </c>
      <c r="S36" s="453">
        <v>130</v>
      </c>
      <c r="T36" s="453">
        <v>13.61</v>
      </c>
      <c r="U36" s="459"/>
    </row>
    <row r="37" spans="1:21">
      <c r="A37" s="137" t="s">
        <v>798</v>
      </c>
      <c r="B37" s="494">
        <v>80</v>
      </c>
      <c r="C37" s="495">
        <v>190</v>
      </c>
      <c r="D37" s="482">
        <v>36.56</v>
      </c>
      <c r="E37" s="453" t="s">
        <v>799</v>
      </c>
      <c r="F37" s="744" t="s">
        <v>480</v>
      </c>
      <c r="G37" s="178">
        <v>240</v>
      </c>
      <c r="H37" s="746">
        <v>51.44</v>
      </c>
      <c r="I37" s="178" t="s">
        <v>800</v>
      </c>
      <c r="J37" s="494">
        <v>80</v>
      </c>
      <c r="K37" s="495">
        <v>190</v>
      </c>
      <c r="L37" s="482">
        <v>36.56</v>
      </c>
      <c r="M37" s="453" t="s">
        <v>1017</v>
      </c>
      <c r="N37" s="453" t="s">
        <v>692</v>
      </c>
      <c r="O37" s="453" t="s">
        <v>802</v>
      </c>
      <c r="P37" s="453">
        <v>21.11</v>
      </c>
      <c r="Q37" s="137" t="s">
        <v>798</v>
      </c>
      <c r="R37" s="494">
        <v>80</v>
      </c>
      <c r="S37" s="495">
        <v>190</v>
      </c>
      <c r="T37" s="482">
        <v>36.56</v>
      </c>
      <c r="U37" s="459"/>
    </row>
    <row r="38" spans="1:21">
      <c r="A38" s="178" t="s">
        <v>616</v>
      </c>
      <c r="B38" s="470">
        <v>30</v>
      </c>
      <c r="C38" s="453">
        <v>22</v>
      </c>
      <c r="D38" s="453">
        <v>1.38</v>
      </c>
      <c r="E38" s="453" t="s">
        <v>490</v>
      </c>
      <c r="F38" s="745"/>
      <c r="G38" s="178">
        <v>78</v>
      </c>
      <c r="H38" s="747"/>
      <c r="I38" s="178" t="s">
        <v>616</v>
      </c>
      <c r="J38" s="470">
        <v>30</v>
      </c>
      <c r="K38" s="453">
        <v>22</v>
      </c>
      <c r="L38" s="453">
        <v>1.38</v>
      </c>
      <c r="M38" s="453" t="s">
        <v>25</v>
      </c>
      <c r="N38" s="453" t="s">
        <v>26</v>
      </c>
      <c r="O38" s="453">
        <v>59</v>
      </c>
      <c r="P38" s="453">
        <v>3.7</v>
      </c>
      <c r="Q38" s="178" t="s">
        <v>616</v>
      </c>
      <c r="R38" s="470">
        <v>45</v>
      </c>
      <c r="S38" s="453">
        <v>33</v>
      </c>
      <c r="T38" s="453">
        <v>2.08</v>
      </c>
      <c r="U38" s="459"/>
    </row>
    <row r="39" spans="1:21">
      <c r="A39" s="178" t="s">
        <v>803</v>
      </c>
      <c r="B39" s="178">
        <v>39</v>
      </c>
      <c r="C39" s="178">
        <v>7</v>
      </c>
      <c r="D39" s="178">
        <v>7.06</v>
      </c>
      <c r="E39" s="453" t="s">
        <v>750</v>
      </c>
      <c r="F39" s="470" t="s">
        <v>751</v>
      </c>
      <c r="G39" s="178">
        <v>59</v>
      </c>
      <c r="H39" s="453">
        <v>3.7</v>
      </c>
      <c r="I39" s="178" t="s">
        <v>803</v>
      </c>
      <c r="J39" s="178">
        <v>50</v>
      </c>
      <c r="K39" s="178">
        <v>9</v>
      </c>
      <c r="L39" s="178">
        <v>9.33</v>
      </c>
      <c r="M39" s="453" t="s">
        <v>70</v>
      </c>
      <c r="N39" s="453">
        <v>26</v>
      </c>
      <c r="O39" s="453">
        <v>68</v>
      </c>
      <c r="P39" s="453">
        <v>3.48</v>
      </c>
      <c r="Q39" s="178" t="s">
        <v>804</v>
      </c>
      <c r="R39" s="178">
        <v>180</v>
      </c>
      <c r="S39" s="453">
        <v>278</v>
      </c>
      <c r="T39" s="453">
        <v>15.08</v>
      </c>
      <c r="U39" s="459"/>
    </row>
    <row r="40" spans="1:21">
      <c r="A40" s="178" t="s">
        <v>804</v>
      </c>
      <c r="B40" s="178">
        <v>180</v>
      </c>
      <c r="C40" s="453">
        <v>278</v>
      </c>
      <c r="D40" s="453">
        <v>15.08</v>
      </c>
      <c r="E40" s="453" t="s">
        <v>70</v>
      </c>
      <c r="F40" s="470">
        <v>25</v>
      </c>
      <c r="G40" s="178">
        <v>66</v>
      </c>
      <c r="H40" s="453">
        <v>3.35</v>
      </c>
      <c r="I40" s="178" t="s">
        <v>805</v>
      </c>
      <c r="J40" s="178">
        <v>150</v>
      </c>
      <c r="K40" s="298">
        <v>232</v>
      </c>
      <c r="L40" s="453">
        <v>12.57</v>
      </c>
      <c r="M40" s="453" t="s">
        <v>806</v>
      </c>
      <c r="N40" s="453" t="s">
        <v>537</v>
      </c>
      <c r="O40" s="453">
        <v>154</v>
      </c>
      <c r="P40" s="453">
        <v>16.690000000000001</v>
      </c>
      <c r="Q40" s="453" t="s">
        <v>807</v>
      </c>
      <c r="R40" s="453">
        <v>200</v>
      </c>
      <c r="S40" s="453">
        <v>94</v>
      </c>
      <c r="T40" s="453">
        <v>8.89</v>
      </c>
      <c r="U40" s="459"/>
    </row>
    <row r="41" spans="1:21">
      <c r="A41" s="453" t="s">
        <v>807</v>
      </c>
      <c r="B41" s="453">
        <v>200</v>
      </c>
      <c r="C41" s="453">
        <v>94</v>
      </c>
      <c r="D41" s="453">
        <v>8.89</v>
      </c>
      <c r="E41" s="453" t="s">
        <v>808</v>
      </c>
      <c r="F41" s="470">
        <v>155</v>
      </c>
      <c r="G41" s="178">
        <v>73</v>
      </c>
      <c r="H41" s="453">
        <v>26.51</v>
      </c>
      <c r="I41" s="453" t="s">
        <v>807</v>
      </c>
      <c r="J41" s="453">
        <v>200</v>
      </c>
      <c r="K41" s="453">
        <v>94</v>
      </c>
      <c r="L41" s="453">
        <v>8.89</v>
      </c>
      <c r="M41" s="178"/>
      <c r="N41" s="178"/>
      <c r="O41" s="178"/>
      <c r="P41" s="453"/>
      <c r="Q41" s="453" t="s">
        <v>67</v>
      </c>
      <c r="R41" s="470">
        <v>45</v>
      </c>
      <c r="S41" s="178">
        <v>94</v>
      </c>
      <c r="T41" s="453">
        <v>3.8</v>
      </c>
      <c r="U41" s="459"/>
    </row>
    <row r="42" spans="1:21">
      <c r="A42" s="453" t="s">
        <v>67</v>
      </c>
      <c r="B42" s="470">
        <v>30</v>
      </c>
      <c r="C42" s="178">
        <v>62</v>
      </c>
      <c r="D42" s="453">
        <v>2.5299999999999998</v>
      </c>
      <c r="E42" s="476"/>
      <c r="F42" s="346"/>
      <c r="G42" s="346"/>
      <c r="H42" s="476"/>
      <c r="I42" s="453" t="s">
        <v>67</v>
      </c>
      <c r="J42" s="470">
        <v>32</v>
      </c>
      <c r="K42" s="178">
        <v>60</v>
      </c>
      <c r="L42" s="453">
        <v>2.66</v>
      </c>
      <c r="M42" s="476"/>
      <c r="N42" s="476"/>
      <c r="O42" s="476"/>
      <c r="P42" s="476"/>
      <c r="Q42" s="346"/>
      <c r="R42" s="346"/>
      <c r="S42" s="346"/>
      <c r="T42" s="453"/>
      <c r="U42" s="459"/>
    </row>
    <row r="43" spans="1:21">
      <c r="A43" s="453" t="s">
        <v>809</v>
      </c>
      <c r="B43" s="178">
        <v>100</v>
      </c>
      <c r="C43" s="178">
        <v>48</v>
      </c>
      <c r="D43" s="453">
        <v>16.5</v>
      </c>
      <c r="E43" s="496"/>
      <c r="F43" s="475"/>
      <c r="G43" s="475"/>
      <c r="H43" s="496"/>
      <c r="I43" s="178"/>
      <c r="J43" s="178"/>
      <c r="K43" s="178"/>
      <c r="L43" s="453"/>
      <c r="M43" s="475"/>
      <c r="N43" s="475"/>
      <c r="O43" s="475"/>
      <c r="P43" s="496"/>
      <c r="Q43" s="475"/>
      <c r="R43" s="475"/>
      <c r="S43" s="475"/>
      <c r="T43" s="496"/>
      <c r="U43" s="497"/>
    </row>
    <row r="44" spans="1:21">
      <c r="A44" s="468" t="s">
        <v>760</v>
      </c>
      <c r="B44" s="498">
        <f>SUM(B37:B43)</f>
        <v>659</v>
      </c>
      <c r="C44" s="468">
        <f>SUM(C37:C43)</f>
        <v>701</v>
      </c>
      <c r="D44" s="468">
        <f>SUM(D37:D43)</f>
        <v>88</v>
      </c>
      <c r="E44" s="468" t="s">
        <v>760</v>
      </c>
      <c r="F44" s="498">
        <v>567</v>
      </c>
      <c r="G44" s="468">
        <f>SUM(G37:G42)</f>
        <v>516</v>
      </c>
      <c r="H44" s="468">
        <f>SUM(H37:H42)</f>
        <v>85</v>
      </c>
      <c r="I44" s="183" t="s">
        <v>676</v>
      </c>
      <c r="J44" s="183">
        <v>802</v>
      </c>
      <c r="K44" s="460">
        <f>SUM(K36:K43)</f>
        <v>737</v>
      </c>
      <c r="L44" s="460">
        <f>SUM(L36:L43)</f>
        <v>85</v>
      </c>
      <c r="M44" s="468" t="s">
        <v>760</v>
      </c>
      <c r="N44" s="330">
        <v>698</v>
      </c>
      <c r="O44" s="468">
        <v>556</v>
      </c>
      <c r="P44" s="468">
        <f>SUM(P37:P42)</f>
        <v>44.980000000000004</v>
      </c>
      <c r="Q44" s="330" t="s">
        <v>760</v>
      </c>
      <c r="R44" s="330">
        <v>796</v>
      </c>
      <c r="S44" s="330">
        <f>SUM(S36:S43)</f>
        <v>819</v>
      </c>
      <c r="T44" s="468">
        <f>SUM(T36:T43)</f>
        <v>80.02</v>
      </c>
      <c r="U44" s="485">
        <f>P44+T44</f>
        <v>125</v>
      </c>
    </row>
    <row r="45" spans="1:21">
      <c r="A45" s="460"/>
      <c r="B45" s="486"/>
      <c r="C45" s="491"/>
      <c r="D45" s="491"/>
      <c r="E45" s="460"/>
      <c r="F45" s="461"/>
      <c r="G45" s="183"/>
      <c r="H45" s="460"/>
      <c r="I45" s="178"/>
      <c r="J45" s="178"/>
      <c r="K45" s="178"/>
      <c r="L45" s="453"/>
      <c r="M45" s="460"/>
      <c r="N45" s="183"/>
      <c r="O45" s="183"/>
      <c r="P45" s="460"/>
      <c r="Q45" s="183"/>
      <c r="R45" s="183"/>
      <c r="S45" s="183"/>
      <c r="T45" s="460"/>
      <c r="U45" s="459"/>
    </row>
    <row r="46" spans="1:21" ht="31.5" customHeight="1">
      <c r="A46" s="460" t="s">
        <v>629</v>
      </c>
      <c r="B46" s="487"/>
      <c r="C46" s="476"/>
      <c r="D46" s="476"/>
      <c r="E46" s="453"/>
      <c r="F46" s="470"/>
      <c r="G46" s="178"/>
      <c r="H46" s="453"/>
      <c r="I46" s="481" t="s">
        <v>810</v>
      </c>
      <c r="J46" s="492" t="s">
        <v>811</v>
      </c>
      <c r="K46" s="178" t="s">
        <v>1018</v>
      </c>
      <c r="L46" s="453">
        <v>17.399999999999999</v>
      </c>
      <c r="M46" s="178"/>
      <c r="N46" s="178"/>
      <c r="O46" s="178"/>
      <c r="P46" s="453"/>
      <c r="Q46" s="481" t="s">
        <v>813</v>
      </c>
      <c r="R46" s="453" t="s">
        <v>765</v>
      </c>
      <c r="S46" s="453" t="s">
        <v>814</v>
      </c>
      <c r="T46" s="470">
        <v>8.48</v>
      </c>
      <c r="U46" s="459"/>
    </row>
    <row r="47" spans="1:21">
      <c r="A47" s="332" t="s">
        <v>815</v>
      </c>
      <c r="B47" s="246">
        <v>75</v>
      </c>
      <c r="C47" s="246">
        <v>281</v>
      </c>
      <c r="D47" s="499">
        <v>34.11</v>
      </c>
      <c r="E47" s="453" t="s">
        <v>487</v>
      </c>
      <c r="F47" s="744" t="s">
        <v>816</v>
      </c>
      <c r="G47" s="453">
        <v>385</v>
      </c>
      <c r="H47" s="453">
        <v>62.18</v>
      </c>
      <c r="I47" s="332" t="s">
        <v>815</v>
      </c>
      <c r="J47" s="333" t="s">
        <v>252</v>
      </c>
      <c r="K47" s="333">
        <v>281</v>
      </c>
      <c r="L47" s="500">
        <v>34.11</v>
      </c>
      <c r="M47" s="246" t="s">
        <v>817</v>
      </c>
      <c r="N47" s="246">
        <v>200</v>
      </c>
      <c r="O47" s="246">
        <v>368</v>
      </c>
      <c r="P47" s="499">
        <v>34.99</v>
      </c>
      <c r="Q47" s="332" t="s">
        <v>815</v>
      </c>
      <c r="R47" s="751" t="s">
        <v>319</v>
      </c>
      <c r="S47" s="333">
        <v>241</v>
      </c>
      <c r="T47" s="500">
        <v>26.39</v>
      </c>
      <c r="U47" s="501"/>
    </row>
    <row r="48" spans="1:21">
      <c r="A48" s="453" t="s">
        <v>625</v>
      </c>
      <c r="B48" s="470">
        <v>30</v>
      </c>
      <c r="C48" s="453">
        <v>24</v>
      </c>
      <c r="D48" s="457">
        <v>2.93</v>
      </c>
      <c r="E48" s="493" t="s">
        <v>818</v>
      </c>
      <c r="F48" s="750"/>
      <c r="G48" s="453">
        <v>20</v>
      </c>
      <c r="H48" s="453">
        <v>4.79</v>
      </c>
      <c r="I48" s="453" t="s">
        <v>625</v>
      </c>
      <c r="J48" s="470">
        <v>30</v>
      </c>
      <c r="K48" s="453">
        <v>24</v>
      </c>
      <c r="L48" s="453">
        <v>2.93</v>
      </c>
      <c r="M48" s="137" t="s">
        <v>819</v>
      </c>
      <c r="N48" s="178">
        <v>50</v>
      </c>
      <c r="O48" s="178">
        <v>25</v>
      </c>
      <c r="P48" s="453">
        <v>5.98</v>
      </c>
      <c r="Q48" s="453" t="s">
        <v>625</v>
      </c>
      <c r="R48" s="752"/>
      <c r="S48" s="453">
        <v>24</v>
      </c>
      <c r="T48" s="453">
        <v>2.93</v>
      </c>
      <c r="U48" s="459"/>
    </row>
    <row r="49" spans="1:21">
      <c r="A49" s="453" t="s">
        <v>132</v>
      </c>
      <c r="B49" s="453">
        <v>180</v>
      </c>
      <c r="C49" s="453">
        <v>265</v>
      </c>
      <c r="D49" s="453">
        <v>19.79</v>
      </c>
      <c r="E49" s="483" t="s">
        <v>22</v>
      </c>
      <c r="F49" s="350">
        <v>200</v>
      </c>
      <c r="G49" s="488">
        <v>57</v>
      </c>
      <c r="H49" s="489">
        <v>2.6</v>
      </c>
      <c r="I49" s="453" t="s">
        <v>132</v>
      </c>
      <c r="J49" s="482">
        <v>150</v>
      </c>
      <c r="K49" s="453">
        <v>221</v>
      </c>
      <c r="L49" s="453">
        <v>16.489999999999998</v>
      </c>
      <c r="M49" s="453" t="s">
        <v>22</v>
      </c>
      <c r="N49" s="453" t="s">
        <v>23</v>
      </c>
      <c r="O49" s="178">
        <v>57</v>
      </c>
      <c r="P49" s="453">
        <v>2.6</v>
      </c>
      <c r="Q49" s="453" t="s">
        <v>132</v>
      </c>
      <c r="R49" s="470">
        <v>180</v>
      </c>
      <c r="S49" s="453">
        <v>265</v>
      </c>
      <c r="T49" s="453">
        <v>19.79</v>
      </c>
      <c r="U49" s="459"/>
    </row>
    <row r="50" spans="1:21">
      <c r="A50" s="178" t="s">
        <v>62</v>
      </c>
      <c r="B50" s="178">
        <v>200</v>
      </c>
      <c r="C50" s="178">
        <v>90</v>
      </c>
      <c r="D50" s="453">
        <v>11.61</v>
      </c>
      <c r="E50" s="453" t="s">
        <v>70</v>
      </c>
      <c r="F50" s="470">
        <v>26</v>
      </c>
      <c r="G50" s="453">
        <v>68</v>
      </c>
      <c r="H50" s="453">
        <v>3.37</v>
      </c>
      <c r="I50" s="178" t="s">
        <v>62</v>
      </c>
      <c r="J50" s="178">
        <v>200</v>
      </c>
      <c r="K50" s="178">
        <v>90</v>
      </c>
      <c r="L50" s="453">
        <v>11.61</v>
      </c>
      <c r="M50" s="453" t="s">
        <v>70</v>
      </c>
      <c r="N50" s="470">
        <v>15</v>
      </c>
      <c r="O50" s="178">
        <v>47</v>
      </c>
      <c r="P50" s="453">
        <v>2.68</v>
      </c>
      <c r="Q50" s="453" t="s">
        <v>25</v>
      </c>
      <c r="R50" s="453" t="s">
        <v>26</v>
      </c>
      <c r="S50" s="453">
        <v>59</v>
      </c>
      <c r="T50" s="453">
        <v>3.7</v>
      </c>
      <c r="U50" s="459"/>
    </row>
    <row r="51" spans="1:21">
      <c r="A51" s="453" t="s">
        <v>67</v>
      </c>
      <c r="B51" s="470">
        <v>30</v>
      </c>
      <c r="C51" s="178">
        <v>62</v>
      </c>
      <c r="D51" s="453">
        <v>2.5299999999999998</v>
      </c>
      <c r="E51" s="453" t="s">
        <v>820</v>
      </c>
      <c r="F51" s="470">
        <v>100</v>
      </c>
      <c r="G51" s="453">
        <v>47</v>
      </c>
      <c r="H51" s="453">
        <v>12.06</v>
      </c>
      <c r="I51" s="453" t="s">
        <v>67</v>
      </c>
      <c r="J51" s="470">
        <v>30</v>
      </c>
      <c r="K51" s="178">
        <v>62</v>
      </c>
      <c r="L51" s="453">
        <v>2.46</v>
      </c>
      <c r="M51" s="178" t="s">
        <v>821</v>
      </c>
      <c r="N51" s="178">
        <v>100</v>
      </c>
      <c r="O51" s="178">
        <v>47</v>
      </c>
      <c r="P51" s="453">
        <v>12.05</v>
      </c>
      <c r="Q51" s="453" t="s">
        <v>67</v>
      </c>
      <c r="R51" s="470">
        <v>24</v>
      </c>
      <c r="S51" s="178">
        <v>50</v>
      </c>
      <c r="T51" s="453">
        <v>1.96</v>
      </c>
      <c r="U51" s="459"/>
    </row>
    <row r="52" spans="1:21">
      <c r="A52" s="453" t="s">
        <v>713</v>
      </c>
      <c r="B52" s="470">
        <v>56</v>
      </c>
      <c r="C52" s="453">
        <v>10</v>
      </c>
      <c r="D52" s="453">
        <v>10.119999999999999</v>
      </c>
      <c r="E52" s="453"/>
      <c r="F52" s="453"/>
      <c r="G52" s="453"/>
      <c r="H52" s="453"/>
      <c r="I52" s="453"/>
      <c r="J52" s="470"/>
      <c r="K52" s="453"/>
      <c r="L52" s="453"/>
      <c r="M52" s="178"/>
      <c r="N52" s="178"/>
      <c r="O52" s="178"/>
      <c r="P52" s="453"/>
      <c r="Q52" s="178" t="s">
        <v>822</v>
      </c>
      <c r="R52" s="178">
        <v>20</v>
      </c>
      <c r="S52" s="178">
        <v>92</v>
      </c>
      <c r="T52" s="178">
        <v>3.45</v>
      </c>
      <c r="U52" s="459"/>
    </row>
    <row r="53" spans="1:21">
      <c r="A53" s="453" t="s">
        <v>822</v>
      </c>
      <c r="B53" s="470">
        <v>40</v>
      </c>
      <c r="C53" s="453">
        <v>180</v>
      </c>
      <c r="D53" s="453">
        <v>6.91</v>
      </c>
      <c r="E53" s="453"/>
      <c r="F53" s="453"/>
      <c r="G53" s="453"/>
      <c r="H53" s="453"/>
      <c r="I53" s="453"/>
      <c r="J53" s="470"/>
      <c r="K53" s="453"/>
      <c r="L53" s="453"/>
      <c r="M53" s="178"/>
      <c r="N53" s="178"/>
      <c r="O53" s="178"/>
      <c r="P53" s="453"/>
      <c r="Q53" s="137"/>
      <c r="R53" s="178"/>
      <c r="S53" s="178"/>
      <c r="T53" s="178"/>
      <c r="U53" s="459"/>
    </row>
    <row r="54" spans="1:21">
      <c r="A54" s="460" t="s">
        <v>760</v>
      </c>
      <c r="B54" s="460">
        <f>SUM(B47:B53)</f>
        <v>611</v>
      </c>
      <c r="C54" s="460">
        <f>SUM(C47:C53)</f>
        <v>912</v>
      </c>
      <c r="D54" s="460">
        <f>SUM(D47:D53)</f>
        <v>88</v>
      </c>
      <c r="E54" s="460" t="s">
        <v>760</v>
      </c>
      <c r="F54" s="461">
        <v>506</v>
      </c>
      <c r="G54" s="460">
        <f>SUM(G47:G52)</f>
        <v>577</v>
      </c>
      <c r="H54" s="460">
        <f>SUM(H47:H51)</f>
        <v>85</v>
      </c>
      <c r="I54" s="460" t="s">
        <v>760</v>
      </c>
      <c r="J54" s="460">
        <v>782.5</v>
      </c>
      <c r="K54" s="460">
        <v>780</v>
      </c>
      <c r="L54" s="460">
        <f>SUM(L46:L52)</f>
        <v>84.999999999999986</v>
      </c>
      <c r="M54" s="178"/>
      <c r="N54" s="178"/>
      <c r="O54" s="178"/>
      <c r="P54" s="453"/>
      <c r="Q54" s="178"/>
      <c r="R54" s="178"/>
      <c r="S54" s="178"/>
      <c r="T54" s="460"/>
      <c r="U54" s="459"/>
    </row>
    <row r="55" spans="1:21">
      <c r="A55" s="460"/>
      <c r="B55" s="460"/>
      <c r="C55" s="460"/>
      <c r="D55" s="460"/>
      <c r="E55" s="457"/>
      <c r="F55" s="178"/>
      <c r="G55" s="178"/>
      <c r="H55" s="178"/>
      <c r="I55" s="183"/>
      <c r="J55" s="183"/>
      <c r="K55" s="183"/>
      <c r="L55" s="460"/>
      <c r="M55" s="183" t="s">
        <v>760</v>
      </c>
      <c r="N55" s="183">
        <v>565</v>
      </c>
      <c r="O55" s="183">
        <f>SUM(O47:O54)</f>
        <v>544</v>
      </c>
      <c r="P55" s="460">
        <f>SUM(P47:P54)</f>
        <v>58.3</v>
      </c>
      <c r="Q55" s="183" t="s">
        <v>760</v>
      </c>
      <c r="R55" s="183">
        <v>827</v>
      </c>
      <c r="S55" s="460">
        <v>844</v>
      </c>
      <c r="T55" s="460">
        <f>SUM(T46:T54)</f>
        <v>66.7</v>
      </c>
      <c r="U55" s="485">
        <f>P55+T55</f>
        <v>125</v>
      </c>
    </row>
    <row r="56" spans="1:21">
      <c r="A56" s="460"/>
      <c r="B56" s="460"/>
      <c r="C56" s="462"/>
      <c r="D56" s="462"/>
      <c r="E56" s="462"/>
      <c r="F56" s="461"/>
      <c r="G56" s="183"/>
      <c r="H56" s="460"/>
      <c r="I56" s="183"/>
      <c r="J56" s="183"/>
      <c r="K56" s="183"/>
      <c r="L56" s="460"/>
      <c r="M56" s="183"/>
      <c r="N56" s="183"/>
      <c r="O56" s="183"/>
      <c r="P56" s="460"/>
      <c r="Q56" s="183"/>
      <c r="R56" s="183"/>
      <c r="S56" s="183"/>
      <c r="T56" s="460"/>
      <c r="U56" s="459"/>
    </row>
    <row r="57" spans="1:21" ht="27.75" customHeight="1">
      <c r="A57" s="460" t="s">
        <v>633</v>
      </c>
      <c r="B57" s="470"/>
      <c r="C57" s="472"/>
      <c r="D57" s="472"/>
      <c r="E57" s="460" t="s">
        <v>823</v>
      </c>
      <c r="F57" s="470"/>
      <c r="G57" s="178"/>
      <c r="H57" s="453"/>
      <c r="I57" s="178"/>
      <c r="J57" s="178"/>
      <c r="K57" s="178"/>
      <c r="L57" s="453"/>
      <c r="M57" s="178"/>
      <c r="N57" s="178"/>
      <c r="O57" s="178"/>
      <c r="P57" s="453"/>
      <c r="Q57" s="174" t="s">
        <v>1019</v>
      </c>
      <c r="R57" s="178" t="s">
        <v>692</v>
      </c>
      <c r="S57" s="278" t="s">
        <v>825</v>
      </c>
      <c r="T57" s="453">
        <v>7.69</v>
      </c>
      <c r="U57" s="459"/>
    </row>
    <row r="58" spans="1:21" ht="32.25" customHeight="1">
      <c r="A58" s="453" t="s">
        <v>826</v>
      </c>
      <c r="B58" s="744" t="s">
        <v>635</v>
      </c>
      <c r="C58" s="178">
        <v>340</v>
      </c>
      <c r="D58" s="746">
        <v>62.99</v>
      </c>
      <c r="E58" s="499" t="s">
        <v>827</v>
      </c>
      <c r="F58" s="494">
        <v>80</v>
      </c>
      <c r="G58" s="495">
        <v>190</v>
      </c>
      <c r="H58" s="482">
        <v>36.56</v>
      </c>
      <c r="I58" s="178"/>
      <c r="J58" s="178"/>
      <c r="K58" s="278"/>
      <c r="L58" s="470"/>
      <c r="M58" s="481" t="s">
        <v>828</v>
      </c>
      <c r="N58" s="499" t="s">
        <v>692</v>
      </c>
      <c r="O58" s="453" t="s">
        <v>693</v>
      </c>
      <c r="P58" s="472">
        <v>20.41</v>
      </c>
      <c r="Q58" s="178" t="s">
        <v>829</v>
      </c>
      <c r="R58" s="494">
        <v>80</v>
      </c>
      <c r="S58" s="495">
        <v>190</v>
      </c>
      <c r="T58" s="482">
        <v>36.56</v>
      </c>
      <c r="U58" s="459"/>
    </row>
    <row r="59" spans="1:21">
      <c r="A59" s="178" t="s">
        <v>490</v>
      </c>
      <c r="B59" s="745"/>
      <c r="C59" s="178">
        <v>78</v>
      </c>
      <c r="D59" s="747"/>
      <c r="E59" s="453" t="s">
        <v>616</v>
      </c>
      <c r="F59" s="178">
        <v>30</v>
      </c>
      <c r="G59" s="178">
        <v>22</v>
      </c>
      <c r="H59" s="453">
        <v>1.38</v>
      </c>
      <c r="I59" s="502"/>
      <c r="J59" s="246"/>
      <c r="K59" s="298"/>
      <c r="L59" s="453"/>
      <c r="M59" s="453" t="s">
        <v>830</v>
      </c>
      <c r="N59" s="453">
        <v>200</v>
      </c>
      <c r="O59" s="178">
        <v>119</v>
      </c>
      <c r="P59" s="453">
        <v>12.02</v>
      </c>
      <c r="Q59" s="178" t="s">
        <v>616</v>
      </c>
      <c r="R59" s="470">
        <v>30</v>
      </c>
      <c r="S59" s="453">
        <v>22</v>
      </c>
      <c r="T59" s="453">
        <v>1.38</v>
      </c>
      <c r="U59" s="459"/>
    </row>
    <row r="60" spans="1:21">
      <c r="A60" s="453" t="s">
        <v>831</v>
      </c>
      <c r="B60" s="453">
        <v>200</v>
      </c>
      <c r="C60" s="472">
        <v>106</v>
      </c>
      <c r="D60" s="453">
        <v>9.4</v>
      </c>
      <c r="E60" s="453" t="s">
        <v>137</v>
      </c>
      <c r="F60" s="470">
        <v>150</v>
      </c>
      <c r="G60" s="473">
        <v>245</v>
      </c>
      <c r="H60" s="453">
        <v>9.33</v>
      </c>
      <c r="I60" s="137"/>
      <c r="J60" s="246"/>
      <c r="K60" s="178"/>
      <c r="L60" s="453"/>
      <c r="M60" s="453" t="s">
        <v>70</v>
      </c>
      <c r="N60" s="453">
        <v>20</v>
      </c>
      <c r="O60" s="453">
        <v>53</v>
      </c>
      <c r="P60" s="453">
        <v>2.68</v>
      </c>
      <c r="Q60" s="178" t="s">
        <v>753</v>
      </c>
      <c r="R60" s="178">
        <v>180</v>
      </c>
      <c r="S60" s="178">
        <v>293</v>
      </c>
      <c r="T60" s="453">
        <v>11.2</v>
      </c>
      <c r="U60" s="459"/>
    </row>
    <row r="61" spans="1:21">
      <c r="A61" s="453" t="s">
        <v>70</v>
      </c>
      <c r="B61" s="470">
        <v>20</v>
      </c>
      <c r="C61" s="178">
        <v>53</v>
      </c>
      <c r="D61" s="453">
        <v>2.68</v>
      </c>
      <c r="E61" s="453" t="s">
        <v>807</v>
      </c>
      <c r="F61" s="453">
        <v>200</v>
      </c>
      <c r="G61" s="453">
        <v>94</v>
      </c>
      <c r="H61" s="453">
        <v>8.89</v>
      </c>
      <c r="I61" s="469"/>
      <c r="J61" s="453"/>
      <c r="K61" s="472"/>
      <c r="L61" s="472"/>
      <c r="M61" s="178" t="s">
        <v>795</v>
      </c>
      <c r="N61" s="178">
        <v>60</v>
      </c>
      <c r="O61" s="178">
        <v>220</v>
      </c>
      <c r="P61" s="453">
        <v>12.86</v>
      </c>
      <c r="Q61" s="453" t="s">
        <v>831</v>
      </c>
      <c r="R61" s="453">
        <v>200</v>
      </c>
      <c r="S61" s="472">
        <v>98</v>
      </c>
      <c r="T61" s="453">
        <v>9.4</v>
      </c>
      <c r="U61" s="459"/>
    </row>
    <row r="62" spans="1:21">
      <c r="A62" s="453" t="s">
        <v>832</v>
      </c>
      <c r="B62" s="470">
        <v>108</v>
      </c>
      <c r="C62" s="178">
        <v>51</v>
      </c>
      <c r="D62" s="453">
        <v>12.93</v>
      </c>
      <c r="E62" s="453" t="s">
        <v>70</v>
      </c>
      <c r="F62" s="470">
        <v>18</v>
      </c>
      <c r="G62" s="178">
        <v>47</v>
      </c>
      <c r="H62" s="453">
        <v>2.33</v>
      </c>
      <c r="I62" s="469"/>
      <c r="J62" s="470"/>
      <c r="K62" s="472"/>
      <c r="L62" s="472"/>
      <c r="M62" s="178"/>
      <c r="N62" s="178"/>
      <c r="O62" s="178"/>
      <c r="P62" s="453"/>
      <c r="Q62" s="178" t="s">
        <v>67</v>
      </c>
      <c r="R62" s="178">
        <v>30</v>
      </c>
      <c r="S62" s="178">
        <v>62</v>
      </c>
      <c r="T62" s="453">
        <v>2.5299999999999998</v>
      </c>
      <c r="U62" s="459"/>
    </row>
    <row r="63" spans="1:21">
      <c r="A63" s="472"/>
      <c r="B63" s="453"/>
      <c r="C63" s="469"/>
      <c r="D63" s="453"/>
      <c r="E63" s="453" t="s">
        <v>808</v>
      </c>
      <c r="F63" s="470">
        <v>155</v>
      </c>
      <c r="G63" s="453">
        <v>73</v>
      </c>
      <c r="H63" s="453">
        <v>26.51</v>
      </c>
      <c r="I63" s="469"/>
      <c r="J63" s="453"/>
      <c r="K63" s="472"/>
      <c r="L63" s="472"/>
      <c r="M63" s="453"/>
      <c r="N63" s="453"/>
      <c r="O63" s="453"/>
      <c r="P63" s="453"/>
      <c r="Q63" s="178" t="s">
        <v>776</v>
      </c>
      <c r="R63" s="178">
        <v>23</v>
      </c>
      <c r="S63" s="178">
        <v>2.5299999999999998</v>
      </c>
      <c r="T63" s="453">
        <v>3.7</v>
      </c>
      <c r="U63" s="459"/>
    </row>
    <row r="64" spans="1:21">
      <c r="A64" s="460"/>
      <c r="B64" s="461"/>
      <c r="C64" s="460"/>
      <c r="D64" s="460"/>
      <c r="E64" s="475"/>
      <c r="F64" s="475"/>
      <c r="G64" s="475"/>
      <c r="H64" s="475"/>
      <c r="I64" s="469"/>
      <c r="J64" s="470"/>
      <c r="K64" s="472"/>
      <c r="L64" s="472"/>
      <c r="M64" s="453"/>
      <c r="N64" s="453"/>
      <c r="O64" s="453"/>
      <c r="P64" s="453"/>
      <c r="Q64" s="178" t="s">
        <v>834</v>
      </c>
      <c r="R64" s="178">
        <v>25</v>
      </c>
      <c r="S64" s="178">
        <v>4.5</v>
      </c>
      <c r="T64" s="453">
        <v>4.57</v>
      </c>
      <c r="U64" s="459"/>
    </row>
    <row r="65" spans="1:21">
      <c r="A65" s="460" t="s">
        <v>760</v>
      </c>
      <c r="B65" s="460">
        <v>558</v>
      </c>
      <c r="C65" s="460">
        <f>SUM(C58:C64)</f>
        <v>628</v>
      </c>
      <c r="D65" s="462">
        <f>SUM(D58:D64)</f>
        <v>88</v>
      </c>
      <c r="E65" s="460" t="s">
        <v>760</v>
      </c>
      <c r="F65" s="461">
        <f>SUM(F58:F63)</f>
        <v>633</v>
      </c>
      <c r="G65" s="460">
        <f>SUM(G58:G63)</f>
        <v>671</v>
      </c>
      <c r="H65" s="460">
        <f>SUM(H58:H63)</f>
        <v>85</v>
      </c>
      <c r="I65" s="469"/>
      <c r="J65" s="470"/>
      <c r="K65" s="472"/>
      <c r="L65" s="472"/>
      <c r="M65" s="460" t="s">
        <v>760</v>
      </c>
      <c r="N65" s="460">
        <v>585</v>
      </c>
      <c r="O65" s="460">
        <v>663</v>
      </c>
      <c r="P65" s="460">
        <f>SUM(P58:P64)</f>
        <v>47.97</v>
      </c>
      <c r="Q65" s="460" t="s">
        <v>760</v>
      </c>
      <c r="R65" s="460">
        <f>SUM(R57:R64)</f>
        <v>568</v>
      </c>
      <c r="S65" s="460">
        <f>SUM(S57:S64)</f>
        <v>672.03</v>
      </c>
      <c r="T65" s="460">
        <f>SUM(T57:T64)</f>
        <v>77.03</v>
      </c>
      <c r="U65" s="485">
        <f>P65+T65</f>
        <v>125</v>
      </c>
    </row>
    <row r="66" spans="1:21">
      <c r="A66" s="462"/>
      <c r="B66" s="460"/>
      <c r="C66" s="464"/>
      <c r="D66" s="460"/>
      <c r="E66" s="453"/>
      <c r="F66" s="178"/>
      <c r="G66" s="178"/>
      <c r="H66" s="178"/>
      <c r="I66" s="453"/>
      <c r="J66" s="470"/>
      <c r="K66" s="472"/>
      <c r="L66" s="472"/>
      <c r="M66" s="460"/>
      <c r="N66" s="460"/>
      <c r="O66" s="460"/>
      <c r="P66" s="460"/>
      <c r="Q66" s="460"/>
      <c r="R66" s="460"/>
      <c r="S66" s="460"/>
      <c r="T66" s="460"/>
      <c r="U66" s="459"/>
    </row>
    <row r="67" spans="1:21">
      <c r="A67" s="472"/>
      <c r="B67" s="453"/>
      <c r="C67" s="469"/>
      <c r="D67" s="453"/>
      <c r="E67" s="453"/>
      <c r="F67" s="178"/>
      <c r="G67" s="178"/>
      <c r="H67" s="178"/>
      <c r="I67" s="453"/>
      <c r="J67" s="470"/>
      <c r="K67" s="472"/>
      <c r="L67" s="472"/>
      <c r="M67" s="460"/>
      <c r="N67" s="460"/>
      <c r="O67" s="460"/>
      <c r="P67" s="460"/>
      <c r="Q67" s="460"/>
      <c r="R67" s="460"/>
      <c r="S67" s="460"/>
      <c r="T67" s="460"/>
      <c r="U67" s="459"/>
    </row>
    <row r="68" spans="1:21">
      <c r="A68" s="472"/>
      <c r="B68" s="453"/>
      <c r="C68" s="469"/>
      <c r="D68" s="453"/>
      <c r="E68" s="453"/>
      <c r="F68" s="178"/>
      <c r="G68" s="178"/>
      <c r="H68" s="178"/>
      <c r="I68" s="453"/>
      <c r="J68" s="470"/>
      <c r="K68" s="472"/>
      <c r="L68" s="472"/>
      <c r="M68" s="460"/>
      <c r="N68" s="460"/>
      <c r="O68" s="460"/>
      <c r="P68" s="460"/>
      <c r="Q68" s="460"/>
      <c r="R68" s="460"/>
      <c r="S68" s="460"/>
      <c r="T68" s="460"/>
      <c r="U68" s="459"/>
    </row>
    <row r="69" spans="1:21">
      <c r="A69" s="462"/>
      <c r="B69" s="460"/>
      <c r="C69" s="464"/>
      <c r="D69" s="460"/>
      <c r="E69" s="453"/>
      <c r="F69" s="178"/>
      <c r="G69" s="178"/>
      <c r="H69" s="178"/>
      <c r="I69" s="453" t="s">
        <v>836</v>
      </c>
      <c r="J69" s="470"/>
      <c r="K69" s="472"/>
      <c r="L69" s="472"/>
      <c r="M69" s="460"/>
      <c r="N69" s="460"/>
      <c r="O69" s="460"/>
      <c r="P69" s="460"/>
      <c r="Q69" s="460"/>
      <c r="R69" s="460"/>
      <c r="S69" s="460"/>
      <c r="T69" s="460"/>
      <c r="U69" s="459"/>
    </row>
    <row r="70" spans="1:21">
      <c r="A70" s="462"/>
      <c r="B70" s="460"/>
      <c r="C70" s="464"/>
      <c r="D70" s="460"/>
      <c r="E70" s="453"/>
      <c r="F70" s="178"/>
      <c r="G70" s="178"/>
      <c r="H70" s="178"/>
      <c r="I70" s="453"/>
      <c r="J70" s="470"/>
      <c r="K70" s="472"/>
      <c r="L70" s="472"/>
      <c r="M70" s="460"/>
      <c r="N70" s="460"/>
      <c r="O70" s="460"/>
      <c r="P70" s="460"/>
      <c r="Q70" s="460"/>
      <c r="R70" s="460"/>
      <c r="S70" s="460"/>
      <c r="T70" s="460"/>
      <c r="U70" s="459"/>
    </row>
    <row r="71" spans="1:21">
      <c r="A71" s="462"/>
      <c r="B71" s="460"/>
      <c r="C71" s="464"/>
      <c r="D71" s="460"/>
      <c r="E71" s="453"/>
      <c r="F71" s="178"/>
      <c r="G71" s="178"/>
      <c r="H71" s="178"/>
      <c r="I71" s="453"/>
      <c r="J71" s="470"/>
      <c r="K71" s="472"/>
      <c r="L71" s="472"/>
      <c r="M71" s="460"/>
      <c r="N71" s="460"/>
      <c r="O71" s="460"/>
      <c r="P71" s="460"/>
      <c r="Q71" s="460"/>
      <c r="R71" s="460"/>
      <c r="S71" s="460"/>
      <c r="T71" s="460"/>
      <c r="U71" s="459"/>
    </row>
    <row r="72" spans="1:21">
      <c r="A72" s="473"/>
      <c r="B72" s="246"/>
      <c r="C72" s="298"/>
      <c r="D72" s="453"/>
      <c r="E72" s="453"/>
      <c r="F72" s="178"/>
      <c r="G72" s="178"/>
      <c r="H72" s="178"/>
      <c r="I72" s="460"/>
      <c r="J72" s="460"/>
      <c r="K72" s="460"/>
      <c r="L72" s="460"/>
      <c r="M72" s="460"/>
      <c r="N72" s="460"/>
      <c r="O72" s="460"/>
      <c r="P72" s="460"/>
      <c r="Q72" s="460"/>
      <c r="R72" s="460"/>
      <c r="S72" s="460"/>
      <c r="T72" s="460"/>
      <c r="U72" s="459"/>
    </row>
    <row r="73" spans="1:21">
      <c r="A73" s="137"/>
      <c r="B73" s="246"/>
      <c r="C73" s="178"/>
      <c r="D73" s="453"/>
      <c r="E73" s="453"/>
      <c r="F73" s="178"/>
      <c r="G73" s="178"/>
      <c r="H73" s="178"/>
      <c r="I73" s="460"/>
      <c r="J73" s="460"/>
      <c r="K73" s="460"/>
      <c r="L73" s="460"/>
      <c r="M73" s="460"/>
      <c r="N73" s="460"/>
      <c r="O73" s="460"/>
      <c r="P73" s="460"/>
      <c r="Q73" s="460"/>
      <c r="R73" s="460"/>
      <c r="S73" s="460"/>
      <c r="T73" s="460"/>
      <c r="U73" s="459"/>
    </row>
    <row r="74" spans="1:21">
      <c r="A74" s="183" t="s">
        <v>728</v>
      </c>
      <c r="B74" s="215"/>
      <c r="C74" s="183"/>
      <c r="D74" s="460"/>
      <c r="E74" s="460" t="s">
        <v>729</v>
      </c>
      <c r="F74" s="461"/>
      <c r="G74" s="183"/>
      <c r="H74" s="460"/>
      <c r="I74" s="183" t="s">
        <v>737</v>
      </c>
      <c r="J74" s="460"/>
      <c r="K74" s="460"/>
      <c r="L74" s="460"/>
      <c r="M74" s="330" t="s">
        <v>738</v>
      </c>
      <c r="N74" s="460"/>
      <c r="O74" s="460"/>
      <c r="P74" s="460"/>
      <c r="Q74" s="330" t="s">
        <v>739</v>
      </c>
      <c r="R74" s="460"/>
      <c r="S74" s="460"/>
      <c r="T74" s="460"/>
      <c r="U74" s="459"/>
    </row>
    <row r="75" spans="1:21">
      <c r="A75" s="460"/>
      <c r="B75" s="461"/>
      <c r="C75" s="460"/>
      <c r="D75" s="460"/>
      <c r="E75" s="460"/>
      <c r="F75" s="461"/>
      <c r="G75" s="183"/>
      <c r="H75" s="460"/>
      <c r="I75" s="460"/>
      <c r="J75" s="460"/>
      <c r="K75" s="460"/>
      <c r="L75" s="137"/>
      <c r="M75" s="460"/>
      <c r="N75" s="460"/>
      <c r="O75" s="460"/>
      <c r="P75" s="460"/>
      <c r="Q75" s="460"/>
      <c r="R75" s="460"/>
      <c r="S75" s="460"/>
      <c r="T75" s="460"/>
      <c r="U75" s="459"/>
    </row>
    <row r="76" spans="1:21">
      <c r="A76" s="460" t="s">
        <v>615</v>
      </c>
      <c r="B76" s="470"/>
      <c r="C76" s="453"/>
      <c r="D76" s="453"/>
      <c r="E76" s="453"/>
      <c r="F76" s="470"/>
      <c r="G76" s="178"/>
      <c r="H76" s="453"/>
      <c r="I76" s="453" t="s">
        <v>837</v>
      </c>
      <c r="J76" s="453">
        <v>250</v>
      </c>
      <c r="K76" s="453">
        <v>128</v>
      </c>
      <c r="L76" s="453">
        <v>5.89</v>
      </c>
      <c r="M76" s="178"/>
      <c r="N76" s="178"/>
      <c r="O76" s="178"/>
      <c r="P76" s="453"/>
      <c r="Q76" s="453" t="s">
        <v>838</v>
      </c>
      <c r="R76" s="453">
        <v>300</v>
      </c>
      <c r="S76" s="453">
        <v>154</v>
      </c>
      <c r="T76" s="453">
        <v>7.07</v>
      </c>
      <c r="U76" s="459"/>
    </row>
    <row r="77" spans="1:21" ht="22.5" customHeight="1">
      <c r="A77" s="503" t="s">
        <v>839</v>
      </c>
      <c r="B77" s="504" t="s">
        <v>226</v>
      </c>
      <c r="C77" s="246">
        <v>519</v>
      </c>
      <c r="D77" s="499">
        <v>64.7</v>
      </c>
      <c r="E77" s="453" t="s">
        <v>840</v>
      </c>
      <c r="F77" s="470" t="s">
        <v>144</v>
      </c>
      <c r="G77" s="178">
        <v>299</v>
      </c>
      <c r="H77" s="453">
        <v>25.93</v>
      </c>
      <c r="I77" s="503" t="s">
        <v>839</v>
      </c>
      <c r="J77" s="504" t="s">
        <v>226</v>
      </c>
      <c r="K77" s="246">
        <v>519</v>
      </c>
      <c r="L77" s="499">
        <v>64.7</v>
      </c>
      <c r="M77" s="246" t="s">
        <v>1020</v>
      </c>
      <c r="N77" s="246" t="s">
        <v>692</v>
      </c>
      <c r="O77" s="246" t="s">
        <v>693</v>
      </c>
      <c r="P77" s="499">
        <v>20.41</v>
      </c>
      <c r="Q77" s="503" t="s">
        <v>841</v>
      </c>
      <c r="R77" s="504" t="s">
        <v>226</v>
      </c>
      <c r="S77" s="246">
        <v>519</v>
      </c>
      <c r="T77" s="499">
        <v>64.7</v>
      </c>
      <c r="U77" s="501"/>
    </row>
    <row r="78" spans="1:21">
      <c r="A78" s="178" t="s">
        <v>31</v>
      </c>
      <c r="B78" s="178">
        <v>200</v>
      </c>
      <c r="C78" s="178">
        <v>46</v>
      </c>
      <c r="D78" s="453">
        <v>7.1</v>
      </c>
      <c r="E78" s="453" t="s">
        <v>842</v>
      </c>
      <c r="F78" s="470">
        <v>30</v>
      </c>
      <c r="G78" s="453">
        <v>17</v>
      </c>
      <c r="H78" s="453">
        <v>9.1199999999999992</v>
      </c>
      <c r="I78" s="178" t="s">
        <v>31</v>
      </c>
      <c r="J78" s="178">
        <v>200</v>
      </c>
      <c r="K78" s="178">
        <v>46</v>
      </c>
      <c r="L78" s="453">
        <v>7.1</v>
      </c>
      <c r="M78" s="178" t="s">
        <v>58</v>
      </c>
      <c r="N78" s="178">
        <v>200</v>
      </c>
      <c r="O78" s="178">
        <v>119</v>
      </c>
      <c r="P78" s="453">
        <v>12.02</v>
      </c>
      <c r="Q78" s="178" t="s">
        <v>1021</v>
      </c>
      <c r="R78" s="178" t="s">
        <v>23</v>
      </c>
      <c r="S78" s="178">
        <v>59</v>
      </c>
      <c r="T78" s="453">
        <v>3.7</v>
      </c>
      <c r="U78" s="459"/>
    </row>
    <row r="79" spans="1:21" ht="17.25" customHeight="1">
      <c r="A79" s="474" t="s">
        <v>67</v>
      </c>
      <c r="B79" s="350">
        <v>40</v>
      </c>
      <c r="C79" s="298">
        <v>83</v>
      </c>
      <c r="D79" s="453">
        <v>3.34</v>
      </c>
      <c r="E79" s="453" t="s">
        <v>62</v>
      </c>
      <c r="F79" s="470">
        <v>200</v>
      </c>
      <c r="G79" s="178">
        <v>90</v>
      </c>
      <c r="H79" s="453">
        <v>11.61</v>
      </c>
      <c r="I79" s="474" t="s">
        <v>618</v>
      </c>
      <c r="J79" s="504">
        <v>29</v>
      </c>
      <c r="K79" s="469">
        <v>59</v>
      </c>
      <c r="L79" s="453">
        <v>3.12</v>
      </c>
      <c r="M79" s="453" t="s">
        <v>70</v>
      </c>
      <c r="N79" s="178">
        <v>40</v>
      </c>
      <c r="O79" s="178">
        <v>105</v>
      </c>
      <c r="P79" s="453">
        <v>5.37</v>
      </c>
      <c r="Q79" s="453" t="s">
        <v>618</v>
      </c>
      <c r="R79" s="278">
        <v>23</v>
      </c>
      <c r="S79" s="178">
        <v>47</v>
      </c>
      <c r="T79" s="453">
        <v>2.4</v>
      </c>
      <c r="U79" s="459"/>
    </row>
    <row r="80" spans="1:21">
      <c r="A80" s="453" t="s">
        <v>843</v>
      </c>
      <c r="B80" s="453">
        <v>60</v>
      </c>
      <c r="C80" s="453">
        <v>220</v>
      </c>
      <c r="D80" s="453">
        <v>12.86</v>
      </c>
      <c r="E80" s="453" t="s">
        <v>70</v>
      </c>
      <c r="F80" s="470">
        <v>20</v>
      </c>
      <c r="G80" s="453">
        <v>53</v>
      </c>
      <c r="H80" s="453">
        <v>2.68</v>
      </c>
      <c r="I80" s="453" t="s">
        <v>844</v>
      </c>
      <c r="J80" s="453" t="s">
        <v>845</v>
      </c>
      <c r="K80" s="453">
        <v>78</v>
      </c>
      <c r="L80" s="453">
        <v>4.1900000000000004</v>
      </c>
      <c r="M80" s="178" t="s">
        <v>586</v>
      </c>
      <c r="N80" s="178">
        <v>30</v>
      </c>
      <c r="O80" s="178">
        <v>57</v>
      </c>
      <c r="P80" s="453">
        <v>5.14</v>
      </c>
      <c r="Q80" s="453" t="s">
        <v>844</v>
      </c>
      <c r="R80" s="178" t="s">
        <v>846</v>
      </c>
      <c r="S80" s="453">
        <v>77</v>
      </c>
      <c r="T80" s="178">
        <v>4.1900000000000004</v>
      </c>
      <c r="U80" s="459"/>
    </row>
    <row r="81" spans="1:21">
      <c r="A81" s="178"/>
      <c r="B81" s="470"/>
      <c r="C81" s="178"/>
      <c r="D81" s="453"/>
      <c r="E81" s="453" t="s">
        <v>847</v>
      </c>
      <c r="F81" s="470">
        <v>134</v>
      </c>
      <c r="G81" s="453">
        <v>64</v>
      </c>
      <c r="H81" s="477">
        <v>22.8</v>
      </c>
      <c r="I81" s="453"/>
      <c r="J81" s="453"/>
      <c r="K81" s="453"/>
      <c r="L81" s="453"/>
      <c r="M81" s="178"/>
      <c r="N81" s="178"/>
      <c r="O81" s="178"/>
      <c r="P81" s="178"/>
      <c r="Q81" s="453"/>
      <c r="R81" s="178"/>
      <c r="S81" s="477"/>
      <c r="T81" s="453"/>
      <c r="U81" s="459"/>
    </row>
    <row r="82" spans="1:21">
      <c r="A82" s="453"/>
      <c r="B82" s="470"/>
      <c r="C82" s="178"/>
      <c r="D82" s="453"/>
      <c r="E82" s="453" t="s">
        <v>843</v>
      </c>
      <c r="F82" s="453">
        <v>60</v>
      </c>
      <c r="G82" s="453">
        <v>220</v>
      </c>
      <c r="H82" s="453">
        <v>12.86</v>
      </c>
      <c r="I82" s="453"/>
      <c r="J82" s="453"/>
      <c r="K82" s="453"/>
      <c r="L82" s="453"/>
      <c r="M82" s="178"/>
      <c r="N82" s="178"/>
      <c r="O82" s="178"/>
      <c r="P82" s="453"/>
      <c r="Q82" s="453"/>
      <c r="R82" s="178"/>
      <c r="S82" s="453"/>
      <c r="T82" s="453"/>
      <c r="U82" s="459"/>
    </row>
    <row r="83" spans="1:21">
      <c r="A83" s="460" t="s">
        <v>760</v>
      </c>
      <c r="B83" s="461">
        <v>550</v>
      </c>
      <c r="C83" s="460">
        <f>SUM(C77:C82)</f>
        <v>868</v>
      </c>
      <c r="D83" s="460">
        <f>SUM(D77:D82)</f>
        <v>88</v>
      </c>
      <c r="E83" s="460" t="s">
        <v>760</v>
      </c>
      <c r="F83" s="461">
        <v>609</v>
      </c>
      <c r="G83" s="460">
        <f>SUM(G77:G82)</f>
        <v>743</v>
      </c>
      <c r="H83" s="460">
        <f>SUM(H77:H82)</f>
        <v>85</v>
      </c>
      <c r="I83" s="460" t="s">
        <v>760</v>
      </c>
      <c r="J83" s="460">
        <v>749</v>
      </c>
      <c r="K83" s="460">
        <f>SUM(K76:K82)</f>
        <v>830</v>
      </c>
      <c r="L83" s="460">
        <f>SUM(L76:L82)</f>
        <v>85</v>
      </c>
      <c r="M83" s="183" t="s">
        <v>760</v>
      </c>
      <c r="N83" s="183">
        <v>575</v>
      </c>
      <c r="O83" s="183">
        <v>553</v>
      </c>
      <c r="P83" s="460">
        <f>SUM(P77:P82)</f>
        <v>42.94</v>
      </c>
      <c r="Q83" s="183" t="s">
        <v>760</v>
      </c>
      <c r="R83" s="183">
        <v>800</v>
      </c>
      <c r="S83" s="183">
        <f>SUM(S76:S82)</f>
        <v>856</v>
      </c>
      <c r="T83" s="460">
        <f>SUM(T76:T82)</f>
        <v>82.060000000000016</v>
      </c>
      <c r="U83" s="485">
        <f>P83+T83</f>
        <v>125.00000000000001</v>
      </c>
    </row>
    <row r="84" spans="1:21">
      <c r="A84" s="460"/>
      <c r="B84" s="461"/>
      <c r="C84" s="460"/>
      <c r="D84" s="460"/>
      <c r="E84" s="460"/>
      <c r="F84" s="461"/>
      <c r="G84" s="183"/>
      <c r="H84" s="460"/>
      <c r="I84" s="460"/>
      <c r="J84" s="460"/>
      <c r="K84" s="460"/>
      <c r="L84" s="460"/>
      <c r="M84" s="183"/>
      <c r="N84" s="183"/>
      <c r="O84" s="183"/>
      <c r="P84" s="460"/>
      <c r="Q84" s="183"/>
      <c r="R84" s="183"/>
      <c r="S84" s="183"/>
      <c r="T84" s="460"/>
      <c r="U84" s="459"/>
    </row>
    <row r="85" spans="1:21">
      <c r="A85" s="460" t="s">
        <v>621</v>
      </c>
      <c r="B85" s="461"/>
      <c r="C85" s="460"/>
      <c r="D85" s="460"/>
      <c r="E85" s="460"/>
      <c r="F85" s="461"/>
      <c r="G85" s="183"/>
      <c r="H85" s="460"/>
      <c r="I85" s="178" t="s">
        <v>762</v>
      </c>
      <c r="J85" s="453" t="s">
        <v>763</v>
      </c>
      <c r="K85" s="453" t="s">
        <v>764</v>
      </c>
      <c r="L85" s="453">
        <v>7.92</v>
      </c>
      <c r="M85" s="178"/>
      <c r="N85" s="178"/>
      <c r="O85" s="178"/>
      <c r="P85" s="453"/>
      <c r="Q85" s="178" t="s">
        <v>762</v>
      </c>
      <c r="R85" s="178" t="s">
        <v>765</v>
      </c>
      <c r="S85" s="178" t="s">
        <v>766</v>
      </c>
      <c r="T85" s="453">
        <v>9.51</v>
      </c>
      <c r="U85" s="459"/>
    </row>
    <row r="86" spans="1:21">
      <c r="A86" s="481" t="s">
        <v>248</v>
      </c>
      <c r="B86" s="470">
        <v>80</v>
      </c>
      <c r="C86" s="453">
        <v>190</v>
      </c>
      <c r="D86" s="453">
        <v>36.56</v>
      </c>
      <c r="E86" s="453" t="s">
        <v>848</v>
      </c>
      <c r="F86" s="470">
        <v>50</v>
      </c>
      <c r="G86" s="178">
        <v>201</v>
      </c>
      <c r="H86" s="453">
        <v>22.42</v>
      </c>
      <c r="I86" s="481" t="s">
        <v>248</v>
      </c>
      <c r="J86" s="470">
        <v>80</v>
      </c>
      <c r="K86" s="453">
        <v>190</v>
      </c>
      <c r="L86" s="453">
        <v>36.56</v>
      </c>
      <c r="M86" s="178" t="s">
        <v>849</v>
      </c>
      <c r="N86" s="278" t="s">
        <v>692</v>
      </c>
      <c r="O86" s="178" t="s">
        <v>802</v>
      </c>
      <c r="P86" s="453">
        <v>21.11</v>
      </c>
      <c r="Q86" s="481" t="s">
        <v>248</v>
      </c>
      <c r="R86" s="470">
        <v>80</v>
      </c>
      <c r="S86" s="453">
        <v>190</v>
      </c>
      <c r="T86" s="453">
        <v>36.56</v>
      </c>
      <c r="U86" s="459"/>
    </row>
    <row r="87" spans="1:21">
      <c r="A87" s="178" t="s">
        <v>616</v>
      </c>
      <c r="B87" s="470">
        <v>30</v>
      </c>
      <c r="C87" s="453">
        <v>22</v>
      </c>
      <c r="D87" s="453">
        <v>1.38</v>
      </c>
      <c r="E87" s="453" t="s">
        <v>616</v>
      </c>
      <c r="F87" s="178">
        <v>30</v>
      </c>
      <c r="G87" s="178">
        <v>22</v>
      </c>
      <c r="H87" s="453">
        <v>1.38</v>
      </c>
      <c r="I87" s="453" t="s">
        <v>710</v>
      </c>
      <c r="J87" s="472">
        <v>30</v>
      </c>
      <c r="K87" s="453">
        <v>25</v>
      </c>
      <c r="L87" s="469">
        <v>3.23</v>
      </c>
      <c r="M87" s="178" t="s">
        <v>19</v>
      </c>
      <c r="N87" s="178" t="s">
        <v>157</v>
      </c>
      <c r="O87" s="178">
        <v>62</v>
      </c>
      <c r="P87" s="453">
        <v>4.05</v>
      </c>
      <c r="Q87" s="178" t="s">
        <v>616</v>
      </c>
      <c r="R87" s="470">
        <v>30</v>
      </c>
      <c r="S87" s="453">
        <v>22</v>
      </c>
      <c r="T87" s="453">
        <v>1.38</v>
      </c>
      <c r="U87" s="459"/>
    </row>
    <row r="88" spans="1:21">
      <c r="A88" s="453" t="s">
        <v>842</v>
      </c>
      <c r="B88" s="470">
        <v>32</v>
      </c>
      <c r="C88" s="453">
        <v>19</v>
      </c>
      <c r="D88" s="453">
        <v>9.49</v>
      </c>
      <c r="E88" s="453" t="s">
        <v>1022</v>
      </c>
      <c r="F88" s="470">
        <v>150</v>
      </c>
      <c r="G88" s="178">
        <v>221</v>
      </c>
      <c r="H88" s="453">
        <v>15.24</v>
      </c>
      <c r="I88" s="346" t="s">
        <v>854</v>
      </c>
      <c r="J88" s="137">
        <v>21</v>
      </c>
      <c r="K88" s="346">
        <v>1.7</v>
      </c>
      <c r="L88" s="137">
        <v>4.37</v>
      </c>
      <c r="M88" s="178" t="s">
        <v>852</v>
      </c>
      <c r="N88" s="178">
        <v>40</v>
      </c>
      <c r="O88" s="178">
        <v>106</v>
      </c>
      <c r="P88" s="453">
        <v>5.37</v>
      </c>
      <c r="Q88" s="137" t="s">
        <v>677</v>
      </c>
      <c r="R88" s="505">
        <v>21</v>
      </c>
      <c r="S88" s="505">
        <v>1.7</v>
      </c>
      <c r="T88" s="178">
        <v>4.37</v>
      </c>
      <c r="U88" s="459"/>
    </row>
    <row r="89" spans="1:21">
      <c r="A89" s="178" t="s">
        <v>804</v>
      </c>
      <c r="B89" s="178">
        <v>180</v>
      </c>
      <c r="C89" s="453">
        <v>278</v>
      </c>
      <c r="D89" s="453">
        <v>15.08</v>
      </c>
      <c r="E89" s="453" t="s">
        <v>22</v>
      </c>
      <c r="F89" s="470">
        <v>200</v>
      </c>
      <c r="G89" s="178">
        <v>57</v>
      </c>
      <c r="H89" s="453">
        <v>2.6</v>
      </c>
      <c r="I89" s="178" t="s">
        <v>772</v>
      </c>
      <c r="J89" s="178">
        <v>150</v>
      </c>
      <c r="K89" s="178">
        <v>232</v>
      </c>
      <c r="L89" s="178">
        <v>12.57</v>
      </c>
      <c r="M89" s="453" t="s">
        <v>795</v>
      </c>
      <c r="N89" s="470">
        <v>60</v>
      </c>
      <c r="O89" s="453">
        <v>220</v>
      </c>
      <c r="P89" s="178">
        <v>12.86</v>
      </c>
      <c r="Q89" s="178" t="s">
        <v>804</v>
      </c>
      <c r="R89" s="178">
        <v>180</v>
      </c>
      <c r="S89" s="453">
        <v>278</v>
      </c>
      <c r="T89" s="453">
        <v>15.08</v>
      </c>
      <c r="U89" s="459"/>
    </row>
    <row r="90" spans="1:21">
      <c r="A90" s="453" t="s">
        <v>53</v>
      </c>
      <c r="B90" s="453">
        <v>200</v>
      </c>
      <c r="C90" s="453">
        <v>118</v>
      </c>
      <c r="D90" s="453">
        <v>10.91</v>
      </c>
      <c r="E90" s="453" t="s">
        <v>70</v>
      </c>
      <c r="F90" s="470">
        <v>25</v>
      </c>
      <c r="G90" s="453">
        <v>66</v>
      </c>
      <c r="H90" s="453">
        <v>3.36</v>
      </c>
      <c r="I90" s="453" t="s">
        <v>53</v>
      </c>
      <c r="J90" s="453">
        <v>200</v>
      </c>
      <c r="K90" s="453">
        <v>118</v>
      </c>
      <c r="L90" s="453">
        <v>10.91</v>
      </c>
      <c r="M90" s="178"/>
      <c r="N90" s="178"/>
      <c r="O90" s="178"/>
      <c r="P90" s="453"/>
      <c r="Q90" s="453" t="s">
        <v>53</v>
      </c>
      <c r="R90" s="453">
        <v>200</v>
      </c>
      <c r="S90" s="453">
        <v>118</v>
      </c>
      <c r="T90" s="453">
        <v>10.91</v>
      </c>
      <c r="U90" s="459"/>
    </row>
    <row r="91" spans="1:21">
      <c r="A91" s="453" t="s">
        <v>67</v>
      </c>
      <c r="B91" s="470">
        <v>30</v>
      </c>
      <c r="C91" s="178">
        <v>62</v>
      </c>
      <c r="D91" s="453">
        <v>2.5299999999999998</v>
      </c>
      <c r="E91" s="453" t="s">
        <v>853</v>
      </c>
      <c r="F91" s="470">
        <v>200</v>
      </c>
      <c r="G91" s="178">
        <v>158</v>
      </c>
      <c r="H91" s="453">
        <v>40</v>
      </c>
      <c r="I91" s="453" t="s">
        <v>67</v>
      </c>
      <c r="J91" s="470">
        <v>30</v>
      </c>
      <c r="K91" s="178">
        <v>62</v>
      </c>
      <c r="L91" s="453">
        <v>2.5299999999999998</v>
      </c>
      <c r="M91" s="453"/>
      <c r="N91" s="470"/>
      <c r="O91" s="453"/>
      <c r="P91" s="453"/>
      <c r="Q91" s="453" t="s">
        <v>67</v>
      </c>
      <c r="R91" s="470">
        <v>45</v>
      </c>
      <c r="S91" s="178">
        <v>94</v>
      </c>
      <c r="T91" s="453">
        <v>3.8</v>
      </c>
      <c r="U91" s="459"/>
    </row>
    <row r="92" spans="1:21">
      <c r="A92" s="178" t="s">
        <v>855</v>
      </c>
      <c r="B92" s="278">
        <v>100</v>
      </c>
      <c r="C92" s="178">
        <v>47</v>
      </c>
      <c r="D92" s="137">
        <v>12.05</v>
      </c>
      <c r="E92" s="460"/>
      <c r="F92" s="461"/>
      <c r="G92" s="183"/>
      <c r="H92" s="460"/>
      <c r="I92" s="453" t="s">
        <v>856</v>
      </c>
      <c r="J92" s="453" t="s">
        <v>857</v>
      </c>
      <c r="K92" s="453">
        <v>184</v>
      </c>
      <c r="L92" s="453">
        <v>6.91</v>
      </c>
      <c r="M92" s="137"/>
      <c r="N92" s="178"/>
      <c r="O92" s="178"/>
      <c r="P92" s="178"/>
      <c r="Q92" s="178"/>
      <c r="R92" s="178"/>
      <c r="S92" s="178"/>
      <c r="T92" s="178"/>
      <c r="U92" s="99"/>
    </row>
    <row r="93" spans="1:21">
      <c r="A93" s="506" t="s">
        <v>676</v>
      </c>
      <c r="B93" s="215">
        <f>SUM(B86:B92)</f>
        <v>652</v>
      </c>
      <c r="C93" s="183">
        <f>SUM(C86:C92)</f>
        <v>736</v>
      </c>
      <c r="D93" s="183">
        <f>SUM(D86:D92)</f>
        <v>88</v>
      </c>
      <c r="E93" s="507" t="s">
        <v>676</v>
      </c>
      <c r="F93" s="461">
        <f>SUM(F86:F92)</f>
        <v>655</v>
      </c>
      <c r="G93" s="461">
        <f>SUM(G86:G92)</f>
        <v>725</v>
      </c>
      <c r="H93" s="460">
        <f>SUM(H86:H92)</f>
        <v>85</v>
      </c>
      <c r="I93" s="460" t="s">
        <v>676</v>
      </c>
      <c r="J93" s="460">
        <v>806</v>
      </c>
      <c r="K93" s="460">
        <v>920.7</v>
      </c>
      <c r="L93" s="460">
        <f>SUM(L85:L92)</f>
        <v>85</v>
      </c>
      <c r="M93" s="183" t="s">
        <v>760</v>
      </c>
      <c r="N93" s="460">
        <v>615</v>
      </c>
      <c r="O93" s="460">
        <v>663</v>
      </c>
      <c r="P93" s="460">
        <f>SUM(P86:P91)</f>
        <v>43.39</v>
      </c>
      <c r="Q93" s="183" t="s">
        <v>760</v>
      </c>
      <c r="R93" s="183">
        <v>861</v>
      </c>
      <c r="S93" s="460">
        <v>844</v>
      </c>
      <c r="T93" s="460">
        <f>SUM(T85:T91)</f>
        <v>81.61</v>
      </c>
      <c r="U93" s="485">
        <f>P93+T93</f>
        <v>125</v>
      </c>
    </row>
    <row r="94" spans="1:21">
      <c r="A94" s="506"/>
      <c r="B94" s="215"/>
      <c r="C94" s="183"/>
      <c r="D94" s="178"/>
      <c r="E94" s="507"/>
      <c r="F94" s="461"/>
      <c r="G94" s="461"/>
      <c r="H94" s="460"/>
      <c r="I94" s="460"/>
      <c r="J94" s="460"/>
      <c r="K94" s="460"/>
      <c r="L94" s="453"/>
      <c r="M94" s="183"/>
      <c r="N94" s="183"/>
      <c r="O94" s="183"/>
      <c r="P94" s="453"/>
      <c r="Q94" s="183"/>
      <c r="R94" s="183"/>
      <c r="S94" s="183"/>
      <c r="T94" s="453"/>
      <c r="U94" s="459"/>
    </row>
    <row r="95" spans="1:21">
      <c r="A95" s="460" t="s">
        <v>623</v>
      </c>
      <c r="B95" s="178"/>
      <c r="C95" s="137"/>
      <c r="D95" s="453"/>
      <c r="E95" s="453"/>
      <c r="F95" s="470"/>
      <c r="G95" s="178"/>
      <c r="H95" s="453"/>
      <c r="I95" s="453" t="s">
        <v>824</v>
      </c>
      <c r="J95" s="481" t="s">
        <v>763</v>
      </c>
      <c r="K95" s="508" t="s">
        <v>858</v>
      </c>
      <c r="L95" s="453">
        <v>6.41</v>
      </c>
      <c r="M95" s="178"/>
      <c r="N95" s="178"/>
      <c r="O95" s="178"/>
      <c r="P95" s="453"/>
      <c r="Q95" s="453" t="s">
        <v>824</v>
      </c>
      <c r="R95" s="481" t="s">
        <v>765</v>
      </c>
      <c r="S95" s="481" t="s">
        <v>825</v>
      </c>
      <c r="T95" s="481">
        <v>7.69</v>
      </c>
      <c r="U95" s="457"/>
    </row>
    <row r="96" spans="1:21">
      <c r="A96" s="453" t="s">
        <v>859</v>
      </c>
      <c r="B96" s="482" t="s">
        <v>223</v>
      </c>
      <c r="C96" s="178">
        <v>233</v>
      </c>
      <c r="D96" s="453">
        <v>58.15</v>
      </c>
      <c r="E96" s="481" t="s">
        <v>860</v>
      </c>
      <c r="F96" s="487">
        <v>80</v>
      </c>
      <c r="G96" s="137">
        <v>190</v>
      </c>
      <c r="H96" s="346">
        <v>36.56</v>
      </c>
      <c r="I96" s="453" t="s">
        <v>859</v>
      </c>
      <c r="J96" s="482" t="s">
        <v>223</v>
      </c>
      <c r="K96" s="499">
        <v>233</v>
      </c>
      <c r="L96" s="499">
        <v>58.15</v>
      </c>
      <c r="M96" s="178" t="s">
        <v>861</v>
      </c>
      <c r="N96" s="178" t="s">
        <v>862</v>
      </c>
      <c r="O96" s="178" t="s">
        <v>863</v>
      </c>
      <c r="P96" s="453">
        <v>18.82</v>
      </c>
      <c r="Q96" s="453" t="s">
        <v>1023</v>
      </c>
      <c r="R96" s="482">
        <v>80</v>
      </c>
      <c r="S96" s="453">
        <v>182</v>
      </c>
      <c r="T96" s="453">
        <v>31.15</v>
      </c>
      <c r="U96" s="457"/>
    </row>
    <row r="97" spans="1:21">
      <c r="A97" s="453" t="s">
        <v>120</v>
      </c>
      <c r="B97" s="509">
        <v>180</v>
      </c>
      <c r="C97" s="178">
        <v>164</v>
      </c>
      <c r="D97" s="453">
        <v>15.85</v>
      </c>
      <c r="E97" s="453" t="s">
        <v>625</v>
      </c>
      <c r="F97" s="470">
        <v>30</v>
      </c>
      <c r="G97" s="453">
        <v>24</v>
      </c>
      <c r="H97" s="453">
        <v>2.93</v>
      </c>
      <c r="I97" s="453" t="s">
        <v>753</v>
      </c>
      <c r="J97" s="472">
        <v>150</v>
      </c>
      <c r="K97" s="472">
        <v>245</v>
      </c>
      <c r="L97" s="453">
        <v>9.33</v>
      </c>
      <c r="M97" s="178" t="s">
        <v>789</v>
      </c>
      <c r="N97" s="178">
        <v>200</v>
      </c>
      <c r="O97" s="178">
        <v>81</v>
      </c>
      <c r="P97" s="453">
        <v>6.71</v>
      </c>
      <c r="Q97" s="453" t="s">
        <v>502</v>
      </c>
      <c r="R97" s="470">
        <v>30</v>
      </c>
      <c r="S97" s="453">
        <v>22</v>
      </c>
      <c r="T97" s="453">
        <v>1.38</v>
      </c>
      <c r="U97" s="457"/>
    </row>
    <row r="98" spans="1:21">
      <c r="A98" s="453" t="s">
        <v>750</v>
      </c>
      <c r="B98" s="470" t="s">
        <v>751</v>
      </c>
      <c r="C98" s="178">
        <v>59</v>
      </c>
      <c r="D98" s="510">
        <v>3.7</v>
      </c>
      <c r="E98" s="453" t="s">
        <v>654</v>
      </c>
      <c r="F98" s="453">
        <v>47</v>
      </c>
      <c r="G98" s="453">
        <v>5</v>
      </c>
      <c r="H98" s="453">
        <v>7.65</v>
      </c>
      <c r="I98" s="453" t="s">
        <v>750</v>
      </c>
      <c r="J98" s="470" t="s">
        <v>751</v>
      </c>
      <c r="K98" s="453">
        <v>59</v>
      </c>
      <c r="L98" s="510">
        <v>3.7</v>
      </c>
      <c r="M98" s="453" t="s">
        <v>70</v>
      </c>
      <c r="N98" s="470">
        <v>30</v>
      </c>
      <c r="O98" s="453">
        <v>80</v>
      </c>
      <c r="P98" s="453">
        <v>4.03</v>
      </c>
      <c r="Q98" s="453" t="s">
        <v>753</v>
      </c>
      <c r="R98" s="511">
        <v>180</v>
      </c>
      <c r="S98" s="453">
        <v>294</v>
      </c>
      <c r="T98" s="453">
        <v>11.2</v>
      </c>
      <c r="U98" s="457"/>
    </row>
    <row r="99" spans="1:21">
      <c r="A99" s="453" t="s">
        <v>67</v>
      </c>
      <c r="B99" s="470">
        <v>24</v>
      </c>
      <c r="C99" s="178">
        <v>50</v>
      </c>
      <c r="D99" s="453">
        <v>2.0099999999999998</v>
      </c>
      <c r="E99" s="453" t="s">
        <v>805</v>
      </c>
      <c r="F99" s="178">
        <v>150</v>
      </c>
      <c r="G99" s="178">
        <v>232</v>
      </c>
      <c r="H99" s="453">
        <v>12.57</v>
      </c>
      <c r="I99" s="499" t="s">
        <v>67</v>
      </c>
      <c r="J99" s="470">
        <v>29</v>
      </c>
      <c r="K99" s="453">
        <v>60</v>
      </c>
      <c r="L99" s="453">
        <v>2.4300000000000002</v>
      </c>
      <c r="M99" s="453" t="s">
        <v>755</v>
      </c>
      <c r="N99" s="453">
        <v>50</v>
      </c>
      <c r="O99" s="453">
        <v>143</v>
      </c>
      <c r="P99" s="453">
        <v>15.98</v>
      </c>
      <c r="Q99" s="453" t="s">
        <v>807</v>
      </c>
      <c r="R99" s="470">
        <v>200</v>
      </c>
      <c r="S99" s="453">
        <v>94</v>
      </c>
      <c r="T99" s="453">
        <v>8.89</v>
      </c>
      <c r="U99" s="457"/>
    </row>
    <row r="100" spans="1:21">
      <c r="A100" s="178" t="s">
        <v>865</v>
      </c>
      <c r="B100" s="470" t="s">
        <v>866</v>
      </c>
      <c r="C100" s="178">
        <v>98</v>
      </c>
      <c r="D100" s="453">
        <v>4.9800000000000004</v>
      </c>
      <c r="E100" s="453" t="s">
        <v>807</v>
      </c>
      <c r="F100" s="470">
        <v>200</v>
      </c>
      <c r="G100" s="178">
        <v>94</v>
      </c>
      <c r="H100" s="453">
        <v>8.89</v>
      </c>
      <c r="I100" s="453" t="s">
        <v>793</v>
      </c>
      <c r="J100" s="470" t="s">
        <v>866</v>
      </c>
      <c r="K100" s="453">
        <v>98</v>
      </c>
      <c r="L100" s="453">
        <v>4.9800000000000004</v>
      </c>
      <c r="M100" s="178" t="s">
        <v>1024</v>
      </c>
      <c r="N100" s="178">
        <v>20</v>
      </c>
      <c r="O100" s="178">
        <v>92</v>
      </c>
      <c r="P100" s="453">
        <v>3.54</v>
      </c>
      <c r="Q100" s="499" t="s">
        <v>67</v>
      </c>
      <c r="R100" s="482">
        <v>33</v>
      </c>
      <c r="S100" s="499">
        <v>68</v>
      </c>
      <c r="T100" s="499">
        <v>2.75</v>
      </c>
      <c r="U100" s="457"/>
    </row>
    <row r="101" spans="1:21" ht="20.25" customHeight="1">
      <c r="A101" s="137" t="s">
        <v>776</v>
      </c>
      <c r="B101" s="178">
        <v>20</v>
      </c>
      <c r="C101" s="178">
        <v>2.8</v>
      </c>
      <c r="D101" s="453">
        <v>3.31</v>
      </c>
      <c r="E101" s="483" t="s">
        <v>618</v>
      </c>
      <c r="F101" s="350">
        <v>40</v>
      </c>
      <c r="G101" s="351">
        <v>82</v>
      </c>
      <c r="H101" s="499">
        <v>4.3499999999999996</v>
      </c>
      <c r="I101" s="453"/>
      <c r="J101" s="453"/>
      <c r="K101" s="453"/>
      <c r="L101" s="453"/>
      <c r="M101" s="178"/>
      <c r="N101" s="178"/>
      <c r="O101" s="178"/>
      <c r="P101" s="453"/>
      <c r="Q101" s="453" t="s">
        <v>795</v>
      </c>
      <c r="R101" s="470">
        <v>60</v>
      </c>
      <c r="S101" s="453">
        <v>220</v>
      </c>
      <c r="T101" s="453">
        <v>12.86</v>
      </c>
      <c r="U101" s="512"/>
    </row>
    <row r="102" spans="1:21">
      <c r="A102" s="178"/>
      <c r="B102" s="178"/>
      <c r="C102" s="178"/>
      <c r="D102" s="453"/>
      <c r="E102" s="453" t="s">
        <v>855</v>
      </c>
      <c r="F102" s="470">
        <v>100</v>
      </c>
      <c r="G102" s="178">
        <v>47</v>
      </c>
      <c r="H102" s="453">
        <v>12.05</v>
      </c>
      <c r="I102" s="453"/>
      <c r="J102" s="470"/>
      <c r="K102" s="453"/>
      <c r="L102" s="453"/>
      <c r="M102" s="178"/>
      <c r="N102" s="178"/>
      <c r="O102" s="178"/>
      <c r="P102" s="453"/>
      <c r="Q102" s="513"/>
      <c r="R102" s="513"/>
      <c r="S102" s="514"/>
      <c r="T102" s="496"/>
      <c r="U102" s="457"/>
    </row>
    <row r="103" spans="1:21">
      <c r="A103" s="460" t="s">
        <v>760</v>
      </c>
      <c r="B103" s="461">
        <v>549</v>
      </c>
      <c r="C103" s="183">
        <f>SUM(C96:C102)</f>
        <v>606.79999999999995</v>
      </c>
      <c r="D103" s="460">
        <f>SUM(D96:D102)</f>
        <v>88.000000000000014</v>
      </c>
      <c r="E103" s="507" t="s">
        <v>676</v>
      </c>
      <c r="F103" s="461">
        <f>SUM(F96:F102)</f>
        <v>647</v>
      </c>
      <c r="G103" s="461">
        <f>SUM(G96:G102)</f>
        <v>674</v>
      </c>
      <c r="H103" s="460">
        <f>SUM(H96:H102)</f>
        <v>84.999999999999986</v>
      </c>
      <c r="I103" s="460" t="s">
        <v>676</v>
      </c>
      <c r="J103" s="460">
        <v>759</v>
      </c>
      <c r="K103" s="460">
        <v>795</v>
      </c>
      <c r="L103" s="460">
        <f>SUM(L95:L102)</f>
        <v>85.000000000000014</v>
      </c>
      <c r="M103" s="183" t="s">
        <v>760</v>
      </c>
      <c r="N103" s="183">
        <v>585</v>
      </c>
      <c r="O103" s="183">
        <v>557</v>
      </c>
      <c r="P103" s="479">
        <f>SUM(P96:P102)</f>
        <v>49.080000000000005</v>
      </c>
      <c r="Q103" s="183" t="s">
        <v>760</v>
      </c>
      <c r="R103" s="183">
        <v>885</v>
      </c>
      <c r="S103" s="460">
        <v>900</v>
      </c>
      <c r="T103" s="460">
        <f>SUM(T95:T101)</f>
        <v>75.92</v>
      </c>
      <c r="U103" s="515">
        <f>P103+T103</f>
        <v>125</v>
      </c>
    </row>
    <row r="104" spans="1:21">
      <c r="A104" s="460"/>
      <c r="B104" s="461"/>
      <c r="C104" s="460"/>
      <c r="D104" s="453"/>
      <c r="E104" s="460"/>
      <c r="F104" s="461"/>
      <c r="G104" s="183"/>
      <c r="H104" s="453"/>
      <c r="I104" s="460"/>
      <c r="J104" s="460"/>
      <c r="K104" s="460"/>
      <c r="L104" s="453"/>
      <c r="M104" s="183"/>
      <c r="N104" s="183"/>
      <c r="O104" s="183"/>
      <c r="P104" s="453"/>
      <c r="Q104" s="183"/>
      <c r="R104" s="183"/>
      <c r="S104" s="183"/>
      <c r="T104" s="453"/>
      <c r="U104" s="459"/>
    </row>
    <row r="105" spans="1:21">
      <c r="A105" s="233" t="s">
        <v>627</v>
      </c>
      <c r="B105" s="470"/>
      <c r="C105" s="453"/>
      <c r="D105" s="460"/>
      <c r="E105" s="453"/>
      <c r="F105" s="178"/>
      <c r="G105" s="178"/>
      <c r="H105" s="460"/>
      <c r="I105" s="453" t="s">
        <v>868</v>
      </c>
      <c r="J105" s="516" t="s">
        <v>811</v>
      </c>
      <c r="K105" s="453">
        <v>114</v>
      </c>
      <c r="L105" s="453">
        <v>19.989999999999998</v>
      </c>
      <c r="M105" s="178"/>
      <c r="N105" s="178"/>
      <c r="O105" s="178"/>
      <c r="P105" s="460"/>
      <c r="Q105" s="453" t="s">
        <v>868</v>
      </c>
      <c r="R105" s="516" t="s">
        <v>811</v>
      </c>
      <c r="S105" s="453">
        <v>114</v>
      </c>
      <c r="T105" s="453">
        <v>19.989999999999998</v>
      </c>
      <c r="U105" s="459"/>
    </row>
    <row r="106" spans="1:21">
      <c r="A106" s="453" t="s">
        <v>848</v>
      </c>
      <c r="B106" s="470">
        <v>75</v>
      </c>
      <c r="C106" s="453">
        <v>302</v>
      </c>
      <c r="D106" s="453">
        <v>34.11</v>
      </c>
      <c r="E106" s="453" t="s">
        <v>487</v>
      </c>
      <c r="F106" s="744" t="s">
        <v>816</v>
      </c>
      <c r="G106" s="453">
        <v>385</v>
      </c>
      <c r="H106" s="453">
        <v>62.18</v>
      </c>
      <c r="I106" s="453" t="s">
        <v>848</v>
      </c>
      <c r="J106" s="470">
        <v>75</v>
      </c>
      <c r="K106" s="453">
        <v>302</v>
      </c>
      <c r="L106" s="453">
        <v>34.11</v>
      </c>
      <c r="M106" s="178" t="s">
        <v>869</v>
      </c>
      <c r="N106" s="278" t="s">
        <v>862</v>
      </c>
      <c r="O106" s="178" t="s">
        <v>870</v>
      </c>
      <c r="P106" s="453">
        <v>21.15</v>
      </c>
      <c r="Q106" s="453" t="s">
        <v>848</v>
      </c>
      <c r="R106" s="470">
        <v>75</v>
      </c>
      <c r="S106" s="453">
        <v>302</v>
      </c>
      <c r="T106" s="453">
        <v>34.11</v>
      </c>
      <c r="U106" s="517"/>
    </row>
    <row r="107" spans="1:21">
      <c r="A107" s="178" t="s">
        <v>871</v>
      </c>
      <c r="B107" s="178">
        <v>30</v>
      </c>
      <c r="C107" s="178">
        <v>22</v>
      </c>
      <c r="D107" s="453">
        <v>1.38</v>
      </c>
      <c r="E107" s="493" t="s">
        <v>818</v>
      </c>
      <c r="F107" s="750"/>
      <c r="G107" s="453">
        <v>20</v>
      </c>
      <c r="H107" s="453">
        <v>4.79</v>
      </c>
      <c r="I107" s="178" t="s">
        <v>720</v>
      </c>
      <c r="J107" s="453">
        <v>30</v>
      </c>
      <c r="K107" s="453">
        <v>22</v>
      </c>
      <c r="L107" s="453">
        <v>1.38</v>
      </c>
      <c r="M107" s="178" t="s">
        <v>56</v>
      </c>
      <c r="N107" s="278">
        <v>200</v>
      </c>
      <c r="O107" s="178">
        <v>101</v>
      </c>
      <c r="P107" s="453">
        <v>9.74</v>
      </c>
      <c r="Q107" s="178" t="s">
        <v>720</v>
      </c>
      <c r="R107" s="178">
        <v>30</v>
      </c>
      <c r="S107" s="178">
        <v>22</v>
      </c>
      <c r="T107" s="453">
        <v>1.38</v>
      </c>
      <c r="U107" s="517"/>
    </row>
    <row r="108" spans="1:21" ht="17.25" customHeight="1">
      <c r="A108" s="453" t="s">
        <v>132</v>
      </c>
      <c r="B108" s="453">
        <v>180</v>
      </c>
      <c r="C108" s="453">
        <v>265</v>
      </c>
      <c r="D108" s="453">
        <v>19.79</v>
      </c>
      <c r="E108" s="483" t="s">
        <v>22</v>
      </c>
      <c r="F108" s="350">
        <v>200</v>
      </c>
      <c r="G108" s="488">
        <v>57</v>
      </c>
      <c r="H108" s="489">
        <v>2.6</v>
      </c>
      <c r="I108" s="453" t="s">
        <v>132</v>
      </c>
      <c r="J108" s="482">
        <v>150</v>
      </c>
      <c r="K108" s="453">
        <v>221</v>
      </c>
      <c r="L108" s="453">
        <v>16.489999999999998</v>
      </c>
      <c r="M108" s="453" t="s">
        <v>70</v>
      </c>
      <c r="N108" s="453">
        <v>20</v>
      </c>
      <c r="O108" s="453">
        <v>53</v>
      </c>
      <c r="P108" s="453">
        <v>2.68</v>
      </c>
      <c r="Q108" s="453" t="s">
        <v>132</v>
      </c>
      <c r="R108" s="453">
        <v>180</v>
      </c>
      <c r="S108" s="453">
        <v>265</v>
      </c>
      <c r="T108" s="453">
        <v>19.79</v>
      </c>
      <c r="U108" s="518"/>
    </row>
    <row r="109" spans="1:21" ht="18" customHeight="1">
      <c r="A109" s="453" t="s">
        <v>62</v>
      </c>
      <c r="B109" s="470">
        <v>200</v>
      </c>
      <c r="C109" s="178">
        <v>90</v>
      </c>
      <c r="D109" s="453">
        <v>11.61</v>
      </c>
      <c r="E109" s="453" t="s">
        <v>70</v>
      </c>
      <c r="F109" s="470">
        <v>26</v>
      </c>
      <c r="G109" s="453">
        <v>68</v>
      </c>
      <c r="H109" s="453">
        <v>3.38</v>
      </c>
      <c r="I109" s="453" t="s">
        <v>62</v>
      </c>
      <c r="J109" s="470">
        <v>200</v>
      </c>
      <c r="K109" s="453">
        <v>90</v>
      </c>
      <c r="L109" s="453">
        <v>11.61</v>
      </c>
      <c r="M109" s="178" t="s">
        <v>562</v>
      </c>
      <c r="N109" s="470" t="s">
        <v>857</v>
      </c>
      <c r="O109" s="453">
        <v>180</v>
      </c>
      <c r="P109" s="453">
        <v>6.91</v>
      </c>
      <c r="Q109" s="483" t="s">
        <v>22</v>
      </c>
      <c r="R109" s="350">
        <v>200</v>
      </c>
      <c r="S109" s="488">
        <v>57</v>
      </c>
      <c r="T109" s="489">
        <v>2.6</v>
      </c>
      <c r="U109" s="459"/>
    </row>
    <row r="110" spans="1:21">
      <c r="A110" s="453" t="s">
        <v>67</v>
      </c>
      <c r="B110" s="470">
        <v>30</v>
      </c>
      <c r="C110" s="178">
        <v>62</v>
      </c>
      <c r="D110" s="453">
        <v>2.5299999999999998</v>
      </c>
      <c r="E110" s="453" t="s">
        <v>820</v>
      </c>
      <c r="F110" s="470">
        <v>100</v>
      </c>
      <c r="G110" s="453">
        <v>47</v>
      </c>
      <c r="H110" s="453">
        <v>12.05</v>
      </c>
      <c r="I110" s="453" t="s">
        <v>67</v>
      </c>
      <c r="J110" s="470">
        <v>17</v>
      </c>
      <c r="K110" s="453">
        <v>30</v>
      </c>
      <c r="L110" s="453">
        <v>1.42</v>
      </c>
      <c r="M110" s="178"/>
      <c r="N110" s="178"/>
      <c r="O110" s="178"/>
      <c r="P110" s="178"/>
      <c r="Q110" s="453" t="s">
        <v>67</v>
      </c>
      <c r="R110" s="470">
        <v>20</v>
      </c>
      <c r="S110" s="178">
        <v>41</v>
      </c>
      <c r="T110" s="453">
        <v>1.67</v>
      </c>
      <c r="U110" s="459"/>
    </row>
    <row r="111" spans="1:21">
      <c r="A111" s="178" t="s">
        <v>792</v>
      </c>
      <c r="B111" s="137">
        <v>113</v>
      </c>
      <c r="C111" s="178">
        <v>43</v>
      </c>
      <c r="D111" s="178">
        <v>18.579999999999998</v>
      </c>
      <c r="E111" s="453"/>
      <c r="F111" s="453"/>
      <c r="G111" s="453"/>
      <c r="H111" s="453"/>
      <c r="I111" s="178"/>
      <c r="J111" s="453"/>
      <c r="K111" s="453"/>
      <c r="L111" s="453"/>
      <c r="M111" s="178"/>
      <c r="N111" s="178"/>
      <c r="O111" s="178"/>
      <c r="P111" s="453"/>
      <c r="Q111" s="178" t="s">
        <v>793</v>
      </c>
      <c r="R111" s="178">
        <v>18</v>
      </c>
      <c r="S111" s="178">
        <v>97</v>
      </c>
      <c r="T111" s="453">
        <v>4.9800000000000004</v>
      </c>
      <c r="U111" s="459"/>
    </row>
    <row r="112" spans="1:21">
      <c r="A112" s="460" t="s">
        <v>760</v>
      </c>
      <c r="B112" s="461">
        <f>SUM(B106:B111)</f>
        <v>628</v>
      </c>
      <c r="C112" s="460">
        <f>SUM(C106:C111)</f>
        <v>784</v>
      </c>
      <c r="D112" s="460">
        <f>SUM(D106:D111)</f>
        <v>88</v>
      </c>
      <c r="E112" s="460" t="s">
        <v>760</v>
      </c>
      <c r="F112" s="461">
        <v>506</v>
      </c>
      <c r="G112" s="460">
        <f>SUM(G106:G111)</f>
        <v>577</v>
      </c>
      <c r="H112" s="460">
        <f>SUM(H106:H110)</f>
        <v>84.999999999999986</v>
      </c>
      <c r="I112" s="183" t="s">
        <v>676</v>
      </c>
      <c r="J112" s="460">
        <v>739.5</v>
      </c>
      <c r="K112" s="460">
        <f>SUM(K105:K111)</f>
        <v>779</v>
      </c>
      <c r="L112" s="460">
        <f>SUM(L105:L111)</f>
        <v>85</v>
      </c>
      <c r="M112" s="183" t="s">
        <v>760</v>
      </c>
      <c r="N112" s="183">
        <v>562</v>
      </c>
      <c r="O112" s="183">
        <v>548</v>
      </c>
      <c r="P112" s="460">
        <f>SUM(P106:P111)</f>
        <v>40.480000000000004</v>
      </c>
      <c r="Q112" s="183" t="s">
        <v>760</v>
      </c>
      <c r="R112" s="183">
        <v>790.5</v>
      </c>
      <c r="S112" s="183">
        <f>SUM(S105:S111)</f>
        <v>898</v>
      </c>
      <c r="T112" s="460">
        <f>SUM(T105:T111)</f>
        <v>84.52</v>
      </c>
      <c r="U112" s="485">
        <f>P112+T112</f>
        <v>125</v>
      </c>
    </row>
    <row r="113" spans="1:21">
      <c r="A113" s="137"/>
      <c r="B113" s="178"/>
      <c r="C113" s="178"/>
      <c r="D113" s="178"/>
      <c r="E113" s="457"/>
      <c r="F113" s="178"/>
      <c r="G113" s="178"/>
      <c r="H113" s="178"/>
      <c r="I113" s="183"/>
      <c r="J113" s="183"/>
      <c r="K113" s="183"/>
      <c r="L113" s="460"/>
      <c r="M113" s="453"/>
      <c r="N113" s="453"/>
      <c r="O113" s="453"/>
      <c r="P113" s="453"/>
      <c r="Q113" s="183"/>
      <c r="R113" s="183"/>
      <c r="S113" s="183"/>
      <c r="T113" s="460"/>
      <c r="U113" s="459"/>
    </row>
    <row r="114" spans="1:21" ht="31.5" customHeight="1">
      <c r="A114" s="460" t="s">
        <v>629</v>
      </c>
      <c r="B114" s="470"/>
      <c r="C114" s="453"/>
      <c r="D114" s="468"/>
      <c r="E114" s="453"/>
      <c r="F114" s="178"/>
      <c r="G114" s="178"/>
      <c r="H114" s="460"/>
      <c r="I114" s="174" t="s">
        <v>872</v>
      </c>
      <c r="J114" s="519" t="s">
        <v>110</v>
      </c>
      <c r="K114" s="453">
        <v>116</v>
      </c>
      <c r="L114" s="453">
        <v>13.7</v>
      </c>
      <c r="M114" s="453"/>
      <c r="N114" s="453"/>
      <c r="O114" s="453"/>
      <c r="P114" s="453"/>
      <c r="Q114" s="174" t="s">
        <v>872</v>
      </c>
      <c r="R114" s="520" t="s">
        <v>873</v>
      </c>
      <c r="S114" s="453">
        <v>116</v>
      </c>
      <c r="T114" s="453">
        <v>13.7</v>
      </c>
      <c r="U114" s="459"/>
    </row>
    <row r="115" spans="1:21" ht="30.75" customHeight="1">
      <c r="A115" s="174" t="s">
        <v>1025</v>
      </c>
      <c r="B115" s="278" t="s">
        <v>226</v>
      </c>
      <c r="C115" s="470">
        <v>454</v>
      </c>
      <c r="D115" s="453">
        <v>45.42</v>
      </c>
      <c r="E115" s="758" t="s">
        <v>656</v>
      </c>
      <c r="F115" s="744" t="s">
        <v>657</v>
      </c>
      <c r="G115" s="746">
        <v>406</v>
      </c>
      <c r="H115" s="754">
        <v>59.44</v>
      </c>
      <c r="I115" s="174" t="s">
        <v>875</v>
      </c>
      <c r="J115" s="756" t="s">
        <v>207</v>
      </c>
      <c r="K115" s="744">
        <v>321</v>
      </c>
      <c r="L115" s="746">
        <v>35.880000000000003</v>
      </c>
      <c r="M115" s="178" t="s">
        <v>786</v>
      </c>
      <c r="N115" s="178" t="s">
        <v>692</v>
      </c>
      <c r="O115" s="178" t="s">
        <v>787</v>
      </c>
      <c r="P115" s="453">
        <v>21.83</v>
      </c>
      <c r="Q115" s="174" t="s">
        <v>875</v>
      </c>
      <c r="R115" s="756" t="s">
        <v>207</v>
      </c>
      <c r="S115" s="744">
        <v>321</v>
      </c>
      <c r="T115" s="746">
        <v>35.880000000000003</v>
      </c>
      <c r="U115" s="459"/>
    </row>
    <row r="116" spans="1:21">
      <c r="A116" s="453" t="s">
        <v>876</v>
      </c>
      <c r="B116" s="278">
        <v>30</v>
      </c>
      <c r="C116" s="470">
        <v>2.4</v>
      </c>
      <c r="D116" s="453">
        <v>6.36</v>
      </c>
      <c r="E116" s="759"/>
      <c r="F116" s="753"/>
      <c r="G116" s="753"/>
      <c r="H116" s="755"/>
      <c r="I116" s="453" t="s">
        <v>625</v>
      </c>
      <c r="J116" s="757"/>
      <c r="K116" s="747"/>
      <c r="L116" s="747"/>
      <c r="M116" s="178" t="s">
        <v>877</v>
      </c>
      <c r="N116" s="516" t="s">
        <v>20</v>
      </c>
      <c r="O116" s="178">
        <v>62</v>
      </c>
      <c r="P116" s="453">
        <v>4.05</v>
      </c>
      <c r="Q116" s="453" t="s">
        <v>625</v>
      </c>
      <c r="R116" s="757"/>
      <c r="S116" s="747"/>
      <c r="T116" s="747"/>
      <c r="U116" s="459"/>
    </row>
    <row r="117" spans="1:21">
      <c r="A117" s="453" t="s">
        <v>878</v>
      </c>
      <c r="B117" s="453">
        <v>200</v>
      </c>
      <c r="C117" s="453">
        <v>107</v>
      </c>
      <c r="D117" s="453">
        <v>9.07</v>
      </c>
      <c r="E117" s="453" t="s">
        <v>750</v>
      </c>
      <c r="F117" s="470" t="s">
        <v>751</v>
      </c>
      <c r="G117" s="453">
        <v>59</v>
      </c>
      <c r="H117" s="510">
        <v>3.7</v>
      </c>
      <c r="I117" s="453" t="s">
        <v>805</v>
      </c>
      <c r="J117" s="178">
        <v>150</v>
      </c>
      <c r="K117" s="178">
        <v>232</v>
      </c>
      <c r="L117" s="453">
        <v>12.57</v>
      </c>
      <c r="M117" s="453" t="s">
        <v>70</v>
      </c>
      <c r="N117" s="453">
        <v>30</v>
      </c>
      <c r="O117" s="178">
        <v>80</v>
      </c>
      <c r="P117" s="453">
        <v>4.01</v>
      </c>
      <c r="Q117" s="453" t="s">
        <v>1026</v>
      </c>
      <c r="R117" s="178">
        <v>180</v>
      </c>
      <c r="S117" s="178">
        <v>230</v>
      </c>
      <c r="T117" s="453">
        <v>10.5</v>
      </c>
      <c r="U117" s="459"/>
    </row>
    <row r="118" spans="1:21">
      <c r="A118" s="453" t="s">
        <v>618</v>
      </c>
      <c r="B118" s="470">
        <v>40</v>
      </c>
      <c r="C118" s="298">
        <v>82</v>
      </c>
      <c r="D118" s="453">
        <v>4.3499999999999996</v>
      </c>
      <c r="E118" s="453" t="s">
        <v>618</v>
      </c>
      <c r="F118" s="470">
        <v>28</v>
      </c>
      <c r="G118" s="469">
        <v>57</v>
      </c>
      <c r="H118" s="453">
        <v>2.95</v>
      </c>
      <c r="I118" s="453" t="s">
        <v>876</v>
      </c>
      <c r="J118" s="278">
        <v>30</v>
      </c>
      <c r="K118" s="521">
        <v>2.4</v>
      </c>
      <c r="L118" s="453">
        <v>6.36</v>
      </c>
      <c r="M118" s="453" t="s">
        <v>755</v>
      </c>
      <c r="N118" s="453">
        <v>50</v>
      </c>
      <c r="O118" s="453">
        <v>143</v>
      </c>
      <c r="P118" s="453">
        <v>15.98</v>
      </c>
      <c r="Q118" s="522" t="s">
        <v>1027</v>
      </c>
      <c r="R118" s="453">
        <v>200</v>
      </c>
      <c r="S118" s="453">
        <v>107</v>
      </c>
      <c r="T118" s="453">
        <v>9.07</v>
      </c>
      <c r="U118" s="459"/>
    </row>
    <row r="119" spans="1:21">
      <c r="A119" s="137" t="s">
        <v>885</v>
      </c>
      <c r="B119" s="178">
        <v>161</v>
      </c>
      <c r="C119" s="137">
        <v>69</v>
      </c>
      <c r="D119" s="453">
        <v>22.8</v>
      </c>
      <c r="E119" s="453" t="s">
        <v>880</v>
      </c>
      <c r="F119" s="470">
        <v>100</v>
      </c>
      <c r="G119" s="453">
        <v>47</v>
      </c>
      <c r="H119" s="453">
        <v>12.05</v>
      </c>
      <c r="I119" s="522" t="s">
        <v>878</v>
      </c>
      <c r="J119" s="453">
        <v>200</v>
      </c>
      <c r="K119" s="453">
        <v>107</v>
      </c>
      <c r="L119" s="453">
        <v>9.07</v>
      </c>
      <c r="M119" s="178" t="s">
        <v>942</v>
      </c>
      <c r="N119" s="523">
        <v>45566</v>
      </c>
      <c r="O119" s="178">
        <v>39</v>
      </c>
      <c r="P119" s="453">
        <v>2.09</v>
      </c>
      <c r="Q119" s="453" t="s">
        <v>67</v>
      </c>
      <c r="R119" s="137">
        <v>30</v>
      </c>
      <c r="S119" s="178">
        <v>62</v>
      </c>
      <c r="T119" s="178">
        <v>3.7</v>
      </c>
      <c r="U119" s="459"/>
    </row>
    <row r="120" spans="1:21">
      <c r="A120" s="453"/>
      <c r="B120" s="453"/>
      <c r="C120" s="472"/>
      <c r="D120" s="453"/>
      <c r="E120" s="453" t="s">
        <v>881</v>
      </c>
      <c r="F120" s="453">
        <v>22</v>
      </c>
      <c r="G120" s="453">
        <v>125</v>
      </c>
      <c r="H120" s="453">
        <v>6.86</v>
      </c>
      <c r="I120" s="453" t="s">
        <v>67</v>
      </c>
      <c r="J120" s="470">
        <v>39</v>
      </c>
      <c r="K120" s="178">
        <v>80</v>
      </c>
      <c r="L120" s="453">
        <v>3.23</v>
      </c>
      <c r="M120" s="453"/>
      <c r="N120" s="470"/>
      <c r="O120" s="453"/>
      <c r="P120" s="453"/>
      <c r="Q120" s="453" t="s">
        <v>561</v>
      </c>
      <c r="R120" s="178" t="s">
        <v>846</v>
      </c>
      <c r="S120" s="178">
        <v>77</v>
      </c>
      <c r="T120" s="469">
        <v>4.1900000000000004</v>
      </c>
      <c r="U120" s="459"/>
    </row>
    <row r="121" spans="1:21">
      <c r="A121" s="460" t="s">
        <v>760</v>
      </c>
      <c r="B121" s="183">
        <v>681</v>
      </c>
      <c r="C121" s="460">
        <f>SUM(C115:C120)</f>
        <v>714.4</v>
      </c>
      <c r="D121" s="464">
        <f>SUM(D115:D120)</f>
        <v>88</v>
      </c>
      <c r="E121" s="460" t="s">
        <v>760</v>
      </c>
      <c r="F121" s="461">
        <v>541</v>
      </c>
      <c r="G121" s="460">
        <f>SUM(G115:G120)</f>
        <v>694</v>
      </c>
      <c r="H121" s="460">
        <f>SUM(H115:H120)</f>
        <v>85</v>
      </c>
      <c r="I121" s="453" t="s">
        <v>561</v>
      </c>
      <c r="J121" s="178" t="s">
        <v>846</v>
      </c>
      <c r="K121" s="178">
        <v>78</v>
      </c>
      <c r="L121" s="469">
        <v>4.1900000000000004</v>
      </c>
      <c r="M121" s="183" t="s">
        <v>760</v>
      </c>
      <c r="N121" s="183">
        <v>595</v>
      </c>
      <c r="O121" s="183">
        <v>559</v>
      </c>
      <c r="P121" s="460">
        <f>SUM(P115:P120)</f>
        <v>47.960000000000008</v>
      </c>
      <c r="Q121" s="183"/>
      <c r="R121" s="183">
        <v>813.5</v>
      </c>
      <c r="S121" s="460">
        <f>SUM(S114:S120)</f>
        <v>913</v>
      </c>
      <c r="T121" s="460">
        <f>SUM(T114:T120)</f>
        <v>77.040000000000006</v>
      </c>
      <c r="U121" s="485">
        <f>P121+T121</f>
        <v>125.00000000000001</v>
      </c>
    </row>
    <row r="122" spans="1:21">
      <c r="A122" s="468"/>
      <c r="B122" s="454"/>
      <c r="C122" s="468"/>
      <c r="D122" s="491"/>
      <c r="E122" s="453"/>
      <c r="F122" s="470"/>
      <c r="G122" s="178"/>
      <c r="H122" s="460"/>
      <c r="I122" s="460" t="s">
        <v>760</v>
      </c>
      <c r="J122" s="183">
        <v>829.5</v>
      </c>
      <c r="K122" s="183">
        <f>SUM(K114:K121)</f>
        <v>936.4</v>
      </c>
      <c r="L122" s="464">
        <f>SUM(L114:L121)</f>
        <v>85.000000000000014</v>
      </c>
      <c r="M122" s="183"/>
      <c r="N122" s="183"/>
      <c r="O122" s="183"/>
      <c r="P122" s="460"/>
      <c r="Q122" s="183"/>
      <c r="R122" s="183"/>
      <c r="S122" s="460"/>
      <c r="T122" s="460"/>
      <c r="U122" s="459"/>
    </row>
    <row r="123" spans="1:21">
      <c r="A123" s="460" t="s">
        <v>633</v>
      </c>
      <c r="B123" s="470"/>
      <c r="C123" s="472"/>
      <c r="D123" s="453"/>
      <c r="E123" s="453"/>
      <c r="F123" s="470"/>
      <c r="G123" s="178"/>
      <c r="H123" s="453"/>
      <c r="I123" s="178"/>
      <c r="J123" s="178"/>
      <c r="K123" s="178"/>
      <c r="L123" s="453"/>
      <c r="M123" s="178"/>
      <c r="N123" s="178"/>
      <c r="O123" s="178"/>
      <c r="P123" s="453"/>
      <c r="Q123" s="178" t="s">
        <v>781</v>
      </c>
      <c r="R123" s="178" t="s">
        <v>765</v>
      </c>
      <c r="S123" s="178" t="s">
        <v>782</v>
      </c>
      <c r="T123" s="453">
        <v>12.07</v>
      </c>
      <c r="U123" s="459"/>
    </row>
    <row r="124" spans="1:21" ht="27.75" customHeight="1">
      <c r="A124" s="453" t="s">
        <v>883</v>
      </c>
      <c r="B124" s="178">
        <v>90</v>
      </c>
      <c r="C124" s="178">
        <v>143</v>
      </c>
      <c r="D124" s="453">
        <v>48.06</v>
      </c>
      <c r="E124" s="453"/>
      <c r="F124" s="178"/>
      <c r="G124" s="178"/>
      <c r="H124" s="453"/>
      <c r="I124" s="178"/>
      <c r="J124" s="229"/>
      <c r="K124" s="278"/>
      <c r="L124" s="470"/>
      <c r="M124" s="174" t="s">
        <v>884</v>
      </c>
      <c r="N124" s="178" t="s">
        <v>692</v>
      </c>
      <c r="O124" s="178" t="s">
        <v>693</v>
      </c>
      <c r="P124" s="453">
        <v>20.41</v>
      </c>
      <c r="Q124" s="453" t="s">
        <v>785</v>
      </c>
      <c r="R124" s="453">
        <v>90</v>
      </c>
      <c r="S124" s="453">
        <v>143</v>
      </c>
      <c r="T124" s="453">
        <v>48.06</v>
      </c>
      <c r="U124" s="517"/>
    </row>
    <row r="125" spans="1:21">
      <c r="A125" s="453" t="s">
        <v>720</v>
      </c>
      <c r="B125" s="470">
        <v>30</v>
      </c>
      <c r="C125" s="453">
        <v>22</v>
      </c>
      <c r="D125" s="137">
        <v>1.38</v>
      </c>
      <c r="E125" s="453"/>
      <c r="F125" s="178"/>
      <c r="G125" s="178"/>
      <c r="H125" s="453"/>
      <c r="I125" s="178"/>
      <c r="J125" s="278"/>
      <c r="K125" s="178"/>
      <c r="L125" s="453"/>
      <c r="M125" s="178" t="s">
        <v>58</v>
      </c>
      <c r="N125" s="178">
        <v>200</v>
      </c>
      <c r="O125" s="178">
        <v>119</v>
      </c>
      <c r="P125" s="453">
        <v>12.02</v>
      </c>
      <c r="Q125" s="453" t="s">
        <v>1028</v>
      </c>
      <c r="R125" s="470">
        <v>30</v>
      </c>
      <c r="S125" s="453">
        <v>22</v>
      </c>
      <c r="T125" s="453">
        <v>1.38</v>
      </c>
      <c r="U125" s="517"/>
    </row>
    <row r="126" spans="1:21">
      <c r="A126" s="178" t="s">
        <v>753</v>
      </c>
      <c r="B126" s="178">
        <v>180</v>
      </c>
      <c r="C126" s="178">
        <v>294</v>
      </c>
      <c r="D126" s="453">
        <v>11.2</v>
      </c>
      <c r="E126" s="453"/>
      <c r="F126" s="178"/>
      <c r="G126" s="178"/>
      <c r="H126" s="453"/>
      <c r="I126" s="178"/>
      <c r="J126" s="178"/>
      <c r="K126" s="178"/>
      <c r="L126" s="453"/>
      <c r="M126" s="453" t="s">
        <v>70</v>
      </c>
      <c r="N126" s="178">
        <v>40</v>
      </c>
      <c r="O126" s="178">
        <v>105</v>
      </c>
      <c r="P126" s="477">
        <v>5.37</v>
      </c>
      <c r="Q126" s="178" t="s">
        <v>753</v>
      </c>
      <c r="R126" s="178">
        <v>180</v>
      </c>
      <c r="S126" s="178">
        <v>294</v>
      </c>
      <c r="T126" s="453">
        <v>11.2</v>
      </c>
      <c r="U126" s="524"/>
    </row>
    <row r="127" spans="1:21" ht="24.75" customHeight="1">
      <c r="A127" s="453" t="s">
        <v>750</v>
      </c>
      <c r="B127" s="470" t="s">
        <v>751</v>
      </c>
      <c r="C127" s="178">
        <v>59</v>
      </c>
      <c r="D127" s="453">
        <v>3.7</v>
      </c>
      <c r="E127" s="453"/>
      <c r="F127" s="178"/>
      <c r="G127" s="178"/>
      <c r="H127" s="453"/>
      <c r="I127" s="178"/>
      <c r="J127" s="278"/>
      <c r="K127" s="178"/>
      <c r="L127" s="453"/>
      <c r="M127" s="178" t="s">
        <v>586</v>
      </c>
      <c r="N127" s="178">
        <v>20</v>
      </c>
      <c r="O127" s="178">
        <v>38</v>
      </c>
      <c r="P127" s="453">
        <v>3.42</v>
      </c>
      <c r="Q127" s="483" t="s">
        <v>750</v>
      </c>
      <c r="R127" s="350" t="s">
        <v>751</v>
      </c>
      <c r="S127" s="488">
        <v>59</v>
      </c>
      <c r="T127" s="489">
        <v>3.7</v>
      </c>
      <c r="U127" s="518"/>
    </row>
    <row r="128" spans="1:21">
      <c r="A128" s="453" t="s">
        <v>67</v>
      </c>
      <c r="B128" s="470">
        <v>30</v>
      </c>
      <c r="C128" s="178">
        <v>62</v>
      </c>
      <c r="D128" s="453">
        <v>2.5299999999999998</v>
      </c>
      <c r="E128" s="453"/>
      <c r="F128" s="178"/>
      <c r="G128" s="178"/>
      <c r="H128" s="453"/>
      <c r="I128" s="178"/>
      <c r="J128" s="178"/>
      <c r="K128" s="178"/>
      <c r="L128" s="453"/>
      <c r="M128" s="137"/>
      <c r="N128" s="178"/>
      <c r="O128" s="178"/>
      <c r="P128" s="178"/>
      <c r="Q128" s="453" t="s">
        <v>67</v>
      </c>
      <c r="R128" s="470">
        <v>29</v>
      </c>
      <c r="S128" s="178">
        <v>60</v>
      </c>
      <c r="T128" s="453">
        <v>2.39</v>
      </c>
      <c r="U128" s="518"/>
    </row>
    <row r="129" spans="1:21">
      <c r="A129" s="178" t="s">
        <v>885</v>
      </c>
      <c r="B129" s="178">
        <v>149</v>
      </c>
      <c r="C129" s="178">
        <v>64</v>
      </c>
      <c r="D129" s="178">
        <v>21.13</v>
      </c>
      <c r="E129" s="476"/>
      <c r="F129" s="346"/>
      <c r="G129" s="346"/>
      <c r="H129" s="476"/>
      <c r="I129" s="525"/>
      <c r="J129" s="525"/>
      <c r="K129" s="525"/>
      <c r="L129" s="491"/>
      <c r="M129" s="178"/>
      <c r="N129" s="178"/>
      <c r="O129" s="178"/>
      <c r="P129" s="178"/>
      <c r="Q129" s="453" t="s">
        <v>793</v>
      </c>
      <c r="R129" s="453">
        <v>18</v>
      </c>
      <c r="S129" s="453">
        <v>98</v>
      </c>
      <c r="T129" s="453">
        <v>4.9800000000000004</v>
      </c>
      <c r="U129" s="518"/>
    </row>
    <row r="130" spans="1:21">
      <c r="A130" s="460" t="s">
        <v>760</v>
      </c>
      <c r="B130" s="461">
        <v>691</v>
      </c>
      <c r="C130" s="460">
        <f>SUM(C124:C129)</f>
        <v>644</v>
      </c>
      <c r="D130" s="460">
        <f>SUM(D124:D129)</f>
        <v>88</v>
      </c>
      <c r="E130" s="453"/>
      <c r="F130" s="178"/>
      <c r="G130" s="178"/>
      <c r="H130" s="453"/>
      <c r="I130" s="453"/>
      <c r="J130" s="492"/>
      <c r="K130" s="178"/>
      <c r="L130" s="453"/>
      <c r="M130" s="183" t="s">
        <v>760</v>
      </c>
      <c r="N130" s="183">
        <v>565</v>
      </c>
      <c r="O130" s="460">
        <v>533</v>
      </c>
      <c r="P130" s="460">
        <f>SUM(P124:P129)</f>
        <v>41.22</v>
      </c>
      <c r="Q130" s="460" t="s">
        <v>760</v>
      </c>
      <c r="R130" s="461">
        <v>857</v>
      </c>
      <c r="S130" s="460">
        <v>795</v>
      </c>
      <c r="T130" s="460">
        <f>SUM(T123:T129)</f>
        <v>83.780000000000015</v>
      </c>
      <c r="U130" s="526">
        <f>P130+T130</f>
        <v>125.00000000000001</v>
      </c>
    </row>
    <row r="131" spans="1:21">
      <c r="A131" s="137"/>
      <c r="B131" s="458"/>
      <c r="C131" s="457"/>
      <c r="D131" s="457"/>
      <c r="E131" s="453" t="s">
        <v>1029</v>
      </c>
      <c r="F131" s="453"/>
      <c r="G131" s="453"/>
      <c r="H131" s="453"/>
      <c r="I131" s="137"/>
      <c r="J131" s="137"/>
      <c r="K131" s="137"/>
      <c r="L131" s="457"/>
      <c r="M131" s="137"/>
      <c r="N131" s="137"/>
      <c r="O131" s="137"/>
      <c r="P131" s="457"/>
      <c r="Q131" s="137"/>
      <c r="R131" s="137"/>
      <c r="S131" s="137"/>
      <c r="T131" s="137"/>
      <c r="U131" s="459"/>
    </row>
    <row r="132" spans="1:21">
      <c r="A132" s="459"/>
      <c r="B132" s="459"/>
      <c r="C132" s="459"/>
      <c r="D132" s="459"/>
      <c r="E132" s="527" t="s">
        <v>1030</v>
      </c>
      <c r="F132" s="528"/>
      <c r="G132" s="527"/>
      <c r="H132" s="476"/>
      <c r="I132" s="137"/>
      <c r="J132" s="369"/>
      <c r="K132" s="137"/>
      <c r="L132" s="457"/>
      <c r="M132" s="99"/>
      <c r="N132" s="370"/>
      <c r="O132" s="99"/>
      <c r="P132" s="459"/>
      <c r="Q132" s="457"/>
      <c r="R132" s="457"/>
      <c r="S132" s="457"/>
      <c r="T132" s="457"/>
      <c r="U132" s="459"/>
    </row>
    <row r="133" spans="1:21">
      <c r="A133" s="459"/>
      <c r="B133" s="459"/>
      <c r="C133" s="459"/>
      <c r="D133" s="459"/>
      <c r="E133" s="452" t="s">
        <v>1031</v>
      </c>
      <c r="F133" s="529"/>
      <c r="G133" s="452"/>
      <c r="H133" s="453"/>
      <c r="I133" s="178"/>
      <c r="J133" s="278"/>
      <c r="K133" s="178"/>
      <c r="L133" s="457"/>
      <c r="M133" s="99"/>
      <c r="N133" s="370"/>
      <c r="O133" s="99"/>
      <c r="P133" s="459"/>
      <c r="Q133" s="457"/>
      <c r="R133" s="457"/>
      <c r="S133" s="457"/>
      <c r="T133" s="457"/>
      <c r="U133" s="459"/>
    </row>
    <row r="134" spans="1:21">
      <c r="A134" s="457"/>
      <c r="B134" s="458"/>
      <c r="C134" s="457"/>
      <c r="D134" s="457"/>
      <c r="E134" s="748" t="s">
        <v>1032</v>
      </c>
      <c r="F134" s="749"/>
      <c r="G134" s="749"/>
      <c r="H134" s="749"/>
      <c r="I134" s="749"/>
      <c r="J134" s="749"/>
      <c r="K134" s="749"/>
      <c r="L134" s="459"/>
      <c r="M134" s="99"/>
      <c r="N134" s="99"/>
      <c r="O134" s="99"/>
      <c r="P134" s="459"/>
      <c r="Q134" s="99"/>
      <c r="R134" s="99"/>
      <c r="S134" s="99"/>
      <c r="T134" s="459"/>
      <c r="U134" s="459"/>
    </row>
    <row r="135" spans="1:21">
      <c r="A135" s="457"/>
      <c r="B135" s="458"/>
      <c r="C135" s="457"/>
      <c r="D135" s="530"/>
      <c r="E135" s="531" t="s">
        <v>1033</v>
      </c>
      <c r="F135" s="532"/>
      <c r="G135" s="468"/>
      <c r="H135" s="489"/>
      <c r="L135" s="497"/>
      <c r="M135" s="99"/>
      <c r="N135" s="99"/>
      <c r="O135" s="99"/>
      <c r="P135" s="459"/>
      <c r="Q135" t="s">
        <v>887</v>
      </c>
      <c r="T135" s="497"/>
      <c r="U135" s="497"/>
    </row>
    <row r="136" spans="1:21">
      <c r="A136" s="457"/>
      <c r="B136" s="137"/>
      <c r="C136" s="99"/>
      <c r="D136" s="457"/>
      <c r="E136" s="453" t="s">
        <v>840</v>
      </c>
      <c r="F136" s="470" t="s">
        <v>144</v>
      </c>
      <c r="G136" s="178">
        <v>299</v>
      </c>
      <c r="H136" s="453">
        <v>25.93</v>
      </c>
      <c r="L136" s="497"/>
      <c r="M136" s="99"/>
      <c r="N136" s="137"/>
      <c r="O136" s="99"/>
      <c r="P136" s="459"/>
      <c r="Q136" t="s">
        <v>889</v>
      </c>
      <c r="T136" s="497"/>
      <c r="U136" s="497"/>
    </row>
    <row r="137" spans="1:21">
      <c r="A137" s="137"/>
      <c r="B137" s="137"/>
      <c r="C137" s="137"/>
      <c r="D137" s="459"/>
      <c r="E137" s="453" t="s">
        <v>842</v>
      </c>
      <c r="F137" s="470">
        <v>16</v>
      </c>
      <c r="G137" s="453">
        <v>9</v>
      </c>
      <c r="H137" s="453">
        <v>4.78</v>
      </c>
      <c r="L137" s="497"/>
      <c r="M137" s="99"/>
      <c r="N137" s="99"/>
      <c r="O137" s="99"/>
      <c r="P137" s="459"/>
      <c r="T137" s="497"/>
      <c r="U137" s="497"/>
    </row>
    <row r="138" spans="1:21">
      <c r="A138" s="456"/>
      <c r="B138" s="454"/>
      <c r="C138" s="454"/>
      <c r="D138" s="457"/>
      <c r="E138" s="453" t="s">
        <v>62</v>
      </c>
      <c r="F138" s="470">
        <v>200</v>
      </c>
      <c r="G138" s="178">
        <v>90</v>
      </c>
      <c r="H138" s="453">
        <v>11.61</v>
      </c>
      <c r="L138" s="497"/>
      <c r="M138" s="99"/>
      <c r="N138" s="371"/>
      <c r="O138" s="99"/>
      <c r="P138" s="459"/>
      <c r="T138" s="497"/>
      <c r="U138" s="497"/>
    </row>
    <row r="139" spans="1:21">
      <c r="A139" s="457"/>
      <c r="B139" s="457"/>
      <c r="C139" s="457"/>
      <c r="D139" s="459"/>
      <c r="E139" s="453" t="s">
        <v>70</v>
      </c>
      <c r="F139" s="470">
        <v>20</v>
      </c>
      <c r="G139" s="453">
        <v>53</v>
      </c>
      <c r="H139" s="453">
        <v>2.68</v>
      </c>
      <c r="L139" s="497"/>
      <c r="M139" s="459"/>
      <c r="N139" s="459"/>
      <c r="O139" s="99"/>
      <c r="P139" s="459"/>
      <c r="T139" s="497"/>
      <c r="U139" s="497"/>
    </row>
    <row r="140" spans="1:21">
      <c r="A140" s="457"/>
      <c r="B140" s="457"/>
      <c r="C140" s="457"/>
      <c r="D140" s="457"/>
      <c r="E140" s="453" t="s">
        <v>754</v>
      </c>
      <c r="F140" s="453">
        <v>200</v>
      </c>
      <c r="G140" s="453">
        <v>158</v>
      </c>
      <c r="H140" s="453">
        <v>40</v>
      </c>
      <c r="L140" s="497"/>
      <c r="M140" s="99"/>
      <c r="N140" s="137"/>
      <c r="O140" s="99"/>
      <c r="P140" s="459"/>
      <c r="T140" s="497"/>
      <c r="U140" s="497"/>
    </row>
    <row r="141" spans="1:21">
      <c r="A141" s="50"/>
      <c r="B141" s="99"/>
      <c r="C141" s="99"/>
      <c r="D141" s="459"/>
      <c r="E141" s="453"/>
      <c r="F141" s="453"/>
      <c r="G141" s="453"/>
      <c r="H141" s="453"/>
      <c r="L141" s="497"/>
      <c r="M141" s="99"/>
      <c r="N141" s="99"/>
      <c r="O141" s="99"/>
      <c r="P141" s="459"/>
      <c r="Q141" s="459"/>
      <c r="R141" s="533"/>
      <c r="S141" s="533"/>
      <c r="T141" s="533"/>
      <c r="U141" s="457"/>
    </row>
    <row r="142" spans="1:21">
      <c r="D142" s="459"/>
      <c r="E142" s="534" t="s">
        <v>676</v>
      </c>
      <c r="F142" s="460"/>
      <c r="G142" s="460"/>
      <c r="H142" s="460">
        <f>SUM(H136:H141)</f>
        <v>85</v>
      </c>
      <c r="L142" s="497"/>
      <c r="M142" s="457"/>
      <c r="N142" s="458"/>
      <c r="O142" s="457"/>
      <c r="P142" s="457"/>
      <c r="Q142" s="459"/>
      <c r="R142" s="535"/>
      <c r="S142" s="459"/>
      <c r="T142" s="457"/>
      <c r="U142" s="457"/>
    </row>
    <row r="145" spans="5:8">
      <c r="E145" s="460" t="s">
        <v>1070</v>
      </c>
      <c r="F145" s="461"/>
      <c r="G145" s="178"/>
      <c r="H145" s="453"/>
    </row>
    <row r="146" spans="5:8">
      <c r="E146" s="453" t="s">
        <v>799</v>
      </c>
      <c r="F146" s="744" t="s">
        <v>443</v>
      </c>
      <c r="G146" s="178">
        <v>340</v>
      </c>
      <c r="H146" s="746">
        <v>47.23</v>
      </c>
    </row>
    <row r="147" spans="5:8">
      <c r="E147" s="453" t="s">
        <v>490</v>
      </c>
      <c r="F147" s="745"/>
      <c r="G147" s="178">
        <v>52</v>
      </c>
      <c r="H147" s="747"/>
    </row>
    <row r="148" spans="5:8">
      <c r="E148" s="453" t="s">
        <v>1071</v>
      </c>
      <c r="F148" s="470">
        <v>200</v>
      </c>
      <c r="G148" s="178">
        <v>109</v>
      </c>
      <c r="H148" s="453">
        <v>12.67</v>
      </c>
    </row>
    <row r="149" spans="5:8">
      <c r="E149" s="453" t="s">
        <v>70</v>
      </c>
      <c r="F149" s="470">
        <v>20</v>
      </c>
      <c r="G149" s="178">
        <v>53</v>
      </c>
      <c r="H149" s="453">
        <v>2.68</v>
      </c>
    </row>
    <row r="150" spans="5:8">
      <c r="E150" s="453" t="s">
        <v>808</v>
      </c>
      <c r="F150" s="470">
        <v>130</v>
      </c>
      <c r="G150" s="178">
        <v>61</v>
      </c>
      <c r="H150" s="453">
        <v>22.42</v>
      </c>
    </row>
    <row r="151" spans="5:8">
      <c r="E151" s="476"/>
      <c r="F151" s="346"/>
      <c r="G151" s="346"/>
      <c r="H151" s="476"/>
    </row>
    <row r="152" spans="5:8">
      <c r="E152" s="496"/>
      <c r="F152" s="475"/>
      <c r="G152" s="475"/>
      <c r="H152" s="496"/>
    </row>
    <row r="153" spans="5:8">
      <c r="E153" s="468" t="s">
        <v>760</v>
      </c>
      <c r="F153" s="498">
        <v>520</v>
      </c>
      <c r="G153" s="468">
        <f>SUM(G146:G151)</f>
        <v>615</v>
      </c>
      <c r="H153" s="468">
        <f>SUM(H146:H151)</f>
        <v>85</v>
      </c>
    </row>
  </sheetData>
  <mergeCells count="25">
    <mergeCell ref="F37:F38"/>
    <mergeCell ref="H37:H38"/>
    <mergeCell ref="I3:K3"/>
    <mergeCell ref="M3:S3"/>
    <mergeCell ref="B7:B8"/>
    <mergeCell ref="J7:J8"/>
    <mergeCell ref="F17:F18"/>
    <mergeCell ref="B58:B59"/>
    <mergeCell ref="D58:D59"/>
    <mergeCell ref="F106:F107"/>
    <mergeCell ref="E115:E116"/>
    <mergeCell ref="F115:F116"/>
    <mergeCell ref="F47:F48"/>
    <mergeCell ref="R47:R48"/>
    <mergeCell ref="G115:G116"/>
    <mergeCell ref="H115:H116"/>
    <mergeCell ref="J115:J116"/>
    <mergeCell ref="K115:K116"/>
    <mergeCell ref="L115:L116"/>
    <mergeCell ref="R115:R116"/>
    <mergeCell ref="F146:F147"/>
    <mergeCell ref="H146:H147"/>
    <mergeCell ref="S115:S116"/>
    <mergeCell ref="T115:T116"/>
    <mergeCell ref="E134:K13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9"/>
  <sheetViews>
    <sheetView topLeftCell="A193" zoomScaleNormal="100" workbookViewId="0">
      <selection activeCell="F206" sqref="F206"/>
    </sheetView>
  </sheetViews>
  <sheetFormatPr defaultColWidth="9" defaultRowHeight="15"/>
  <cols>
    <col min="1" max="1" width="34.28515625" customWidth="1"/>
    <col min="6" max="6" width="32.5703125" customWidth="1"/>
    <col min="8" max="8" width="9.140625" customWidth="1"/>
    <col min="11" max="11" width="24.140625" customWidth="1"/>
    <col min="16" max="16" width="23.42578125" customWidth="1"/>
    <col min="21" max="21" width="23.28515625" style="99" customWidth="1"/>
    <col min="22" max="23" width="9" style="99"/>
    <col min="26" max="26" width="26.5703125" customWidth="1"/>
  </cols>
  <sheetData>
    <row r="1" spans="1:4">
      <c r="A1" s="276" t="s">
        <v>63</v>
      </c>
      <c r="B1" s="275">
        <v>200</v>
      </c>
      <c r="C1" s="177">
        <v>22.9</v>
      </c>
    </row>
    <row r="2" spans="1:4">
      <c r="A2" s="276" t="s">
        <v>891</v>
      </c>
      <c r="B2" s="275"/>
      <c r="C2" s="177">
        <v>3.73</v>
      </c>
    </row>
    <row r="3" spans="1:4">
      <c r="A3" s="276" t="s">
        <v>892</v>
      </c>
      <c r="B3" s="275" t="s">
        <v>893</v>
      </c>
      <c r="C3" s="177">
        <v>29.7</v>
      </c>
    </row>
    <row r="4" spans="1:4">
      <c r="A4" s="324" t="s">
        <v>894</v>
      </c>
      <c r="B4" s="317" t="s">
        <v>895</v>
      </c>
      <c r="C4" s="317">
        <v>21.41</v>
      </c>
    </row>
    <row r="5" spans="1:4">
      <c r="A5" s="271" t="s">
        <v>760</v>
      </c>
      <c r="B5" s="328">
        <v>567</v>
      </c>
      <c r="C5" s="271">
        <f>SUM(C1:C4)</f>
        <v>77.739999999999995</v>
      </c>
    </row>
    <row r="8" spans="1:4">
      <c r="A8" s="240" t="s">
        <v>896</v>
      </c>
    </row>
    <row r="9" spans="1:4">
      <c r="A9" s="240" t="s">
        <v>897</v>
      </c>
    </row>
    <row r="10" spans="1:4">
      <c r="A10" s="276" t="s">
        <v>487</v>
      </c>
      <c r="B10" s="737" t="s">
        <v>898</v>
      </c>
      <c r="C10" s="196">
        <v>48.85</v>
      </c>
      <c r="D10" s="138"/>
    </row>
    <row r="11" spans="1:4">
      <c r="A11" s="276" t="s">
        <v>899</v>
      </c>
      <c r="B11" s="737"/>
      <c r="C11" s="196">
        <v>9.52</v>
      </c>
      <c r="D11" s="138"/>
    </row>
    <row r="12" spans="1:4">
      <c r="A12" s="297" t="s">
        <v>63</v>
      </c>
      <c r="B12" s="284">
        <v>200</v>
      </c>
      <c r="C12" s="311">
        <v>22.9</v>
      </c>
      <c r="D12" s="107"/>
    </row>
    <row r="13" spans="1:4">
      <c r="A13" s="276" t="s">
        <v>891</v>
      </c>
      <c r="B13" s="275"/>
      <c r="C13" s="177">
        <v>3.73</v>
      </c>
      <c r="D13" s="107"/>
    </row>
    <row r="14" spans="1:4">
      <c r="A14" s="161" t="s">
        <v>760</v>
      </c>
      <c r="B14" s="262">
        <v>506</v>
      </c>
      <c r="C14" s="292">
        <f>SUM(C10:C13)</f>
        <v>85.000000000000014</v>
      </c>
      <c r="D14" s="377"/>
    </row>
    <row r="16" spans="1:4">
      <c r="A16" s="240" t="s">
        <v>900</v>
      </c>
      <c r="D16" s="377"/>
    </row>
    <row r="17" spans="1:3">
      <c r="A17" s="276" t="s">
        <v>487</v>
      </c>
      <c r="B17" s="737" t="s">
        <v>898</v>
      </c>
      <c r="C17" s="196">
        <v>48.85</v>
      </c>
    </row>
    <row r="18" spans="1:3">
      <c r="A18" s="276" t="s">
        <v>899</v>
      </c>
      <c r="B18" s="737"/>
      <c r="C18" s="196">
        <v>9.52</v>
      </c>
    </row>
    <row r="19" spans="1:3">
      <c r="A19" s="297" t="s">
        <v>63</v>
      </c>
      <c r="B19" s="284">
        <v>200</v>
      </c>
      <c r="C19" s="311">
        <v>22.9</v>
      </c>
    </row>
    <row r="20" spans="1:3">
      <c r="A20" s="297" t="s">
        <v>792</v>
      </c>
      <c r="B20" s="284" t="s">
        <v>901</v>
      </c>
      <c r="C20" s="311">
        <v>32.729999999999997</v>
      </c>
    </row>
    <row r="21" spans="1:3">
      <c r="A21" s="297" t="s">
        <v>902</v>
      </c>
      <c r="B21" s="284">
        <v>100</v>
      </c>
      <c r="C21" s="311">
        <v>29.37</v>
      </c>
    </row>
    <row r="22" spans="1:3">
      <c r="A22" s="297" t="s">
        <v>63</v>
      </c>
      <c r="B22" s="284">
        <v>200</v>
      </c>
      <c r="C22" s="311">
        <v>22.9</v>
      </c>
    </row>
    <row r="23" spans="1:3">
      <c r="A23" s="276" t="s">
        <v>891</v>
      </c>
      <c r="B23" s="275"/>
      <c r="C23" s="177">
        <v>3.73</v>
      </c>
    </row>
    <row r="24" spans="1:3">
      <c r="A24" s="161" t="s">
        <v>760</v>
      </c>
      <c r="B24" s="262">
        <v>506</v>
      </c>
      <c r="C24" s="292">
        <f>SUM(C17:C23)</f>
        <v>170</v>
      </c>
    </row>
    <row r="26" spans="1:3">
      <c r="A26" s="240" t="s">
        <v>903</v>
      </c>
    </row>
    <row r="27" spans="1:3">
      <c r="A27" s="276" t="s">
        <v>487</v>
      </c>
      <c r="B27" s="737" t="s">
        <v>904</v>
      </c>
      <c r="C27" s="196">
        <v>48.85</v>
      </c>
    </row>
    <row r="28" spans="1:3">
      <c r="A28" s="276" t="s">
        <v>905</v>
      </c>
      <c r="B28" s="737"/>
      <c r="C28" s="196">
        <v>12.52</v>
      </c>
    </row>
    <row r="29" spans="1:3">
      <c r="A29" s="297" t="s">
        <v>63</v>
      </c>
      <c r="B29" s="284">
        <v>200</v>
      </c>
      <c r="C29" s="311">
        <v>22.9</v>
      </c>
    </row>
    <row r="30" spans="1:3">
      <c r="A30" s="276" t="s">
        <v>891</v>
      </c>
      <c r="B30" s="275"/>
      <c r="C30" s="177">
        <v>3.73</v>
      </c>
    </row>
    <row r="31" spans="1:3">
      <c r="A31" s="161" t="s">
        <v>760</v>
      </c>
      <c r="B31" s="262">
        <v>506</v>
      </c>
      <c r="C31" s="292">
        <f>SUM(C27:C30)</f>
        <v>88.000000000000014</v>
      </c>
    </row>
    <row r="33" spans="1:4">
      <c r="A33" s="240" t="s">
        <v>906</v>
      </c>
    </row>
    <row r="34" spans="1:4">
      <c r="A34" s="276" t="s">
        <v>487</v>
      </c>
      <c r="B34" s="737" t="s">
        <v>907</v>
      </c>
      <c r="C34" s="282">
        <v>52.17</v>
      </c>
      <c r="D34" s="234"/>
    </row>
    <row r="35" spans="1:4">
      <c r="A35" s="276" t="s">
        <v>905</v>
      </c>
      <c r="B35" s="737"/>
      <c r="C35" s="282">
        <v>11.2</v>
      </c>
      <c r="D35" s="357"/>
    </row>
    <row r="36" spans="1:4">
      <c r="A36" s="297" t="s">
        <v>63</v>
      </c>
      <c r="B36" s="284">
        <v>200</v>
      </c>
      <c r="C36" s="378">
        <v>22.9</v>
      </c>
      <c r="D36" s="119"/>
    </row>
    <row r="37" spans="1:4">
      <c r="A37" s="276" t="s">
        <v>891</v>
      </c>
      <c r="B37" s="275"/>
      <c r="C37" s="281">
        <v>3.73</v>
      </c>
      <c r="D37" s="168"/>
    </row>
    <row r="38" spans="1:4">
      <c r="A38" s="161" t="s">
        <v>760</v>
      </c>
      <c r="B38" s="262">
        <v>506</v>
      </c>
      <c r="C38" s="379">
        <f>SUM(C34:C37)</f>
        <v>90.000000000000014</v>
      </c>
      <c r="D38" s="234"/>
    </row>
    <row r="40" spans="1:4">
      <c r="A40" s="240" t="s">
        <v>908</v>
      </c>
    </row>
    <row r="41" spans="1:4">
      <c r="A41" s="276" t="s">
        <v>487</v>
      </c>
      <c r="B41" s="737" t="s">
        <v>904</v>
      </c>
      <c r="C41" s="196">
        <v>48.85</v>
      </c>
    </row>
    <row r="42" spans="1:4">
      <c r="A42" s="276" t="s">
        <v>905</v>
      </c>
      <c r="B42" s="737"/>
      <c r="C42" s="196">
        <v>12.52</v>
      </c>
    </row>
    <row r="43" spans="1:4">
      <c r="A43" s="297" t="s">
        <v>63</v>
      </c>
      <c r="B43" s="284">
        <v>200</v>
      </c>
      <c r="C43" s="311">
        <v>22.9</v>
      </c>
    </row>
    <row r="44" spans="1:4">
      <c r="A44" s="276" t="s">
        <v>891</v>
      </c>
      <c r="B44" s="275"/>
      <c r="C44" s="177">
        <v>3.73</v>
      </c>
    </row>
    <row r="45" spans="1:4">
      <c r="A45" s="276" t="s">
        <v>909</v>
      </c>
      <c r="B45" s="275">
        <v>45</v>
      </c>
      <c r="C45" s="177">
        <v>20.56</v>
      </c>
    </row>
    <row r="46" spans="1:4">
      <c r="A46" s="276" t="s">
        <v>792</v>
      </c>
      <c r="B46" s="275">
        <v>100</v>
      </c>
      <c r="C46" s="177">
        <v>16.440000000000001</v>
      </c>
    </row>
    <row r="47" spans="1:4">
      <c r="A47" s="161" t="s">
        <v>760</v>
      </c>
      <c r="B47" s="262">
        <v>506</v>
      </c>
      <c r="C47" s="292">
        <f>SUM(C41:C46)</f>
        <v>125.00000000000001</v>
      </c>
    </row>
    <row r="48" spans="1:4">
      <c r="A48" s="129"/>
      <c r="B48" s="260"/>
      <c r="C48" s="377"/>
    </row>
    <row r="49" spans="1:6">
      <c r="A49" s="129"/>
      <c r="B49" s="260"/>
      <c r="C49" s="377"/>
    </row>
    <row r="51" spans="1:6">
      <c r="A51" s="380" t="s">
        <v>910</v>
      </c>
    </row>
    <row r="52" spans="1:6">
      <c r="A52" s="240" t="s">
        <v>897</v>
      </c>
    </row>
    <row r="53" spans="1:6">
      <c r="A53" s="196" t="s">
        <v>911</v>
      </c>
      <c r="B53" s="276">
        <v>68</v>
      </c>
      <c r="C53" s="276">
        <v>36.04</v>
      </c>
      <c r="D53" s="107"/>
      <c r="F53" s="37"/>
    </row>
    <row r="54" spans="1:6">
      <c r="A54" s="196" t="s">
        <v>912</v>
      </c>
      <c r="B54" s="177">
        <v>150</v>
      </c>
      <c r="C54" s="276">
        <v>15.24</v>
      </c>
      <c r="D54" s="107"/>
    </row>
    <row r="55" spans="1:6">
      <c r="A55" s="196" t="s">
        <v>711</v>
      </c>
      <c r="B55" s="177">
        <v>21</v>
      </c>
      <c r="C55" s="276">
        <v>6.19</v>
      </c>
      <c r="D55" s="107"/>
    </row>
    <row r="56" spans="1:6">
      <c r="A56" s="276" t="s">
        <v>913</v>
      </c>
      <c r="B56" s="275">
        <v>200</v>
      </c>
      <c r="C56" s="276">
        <v>22.9</v>
      </c>
      <c r="D56" s="107"/>
    </row>
    <row r="57" spans="1:6">
      <c r="A57" s="276" t="s">
        <v>914</v>
      </c>
      <c r="B57" s="275"/>
      <c r="C57" s="276">
        <v>4.63</v>
      </c>
      <c r="D57" s="107"/>
    </row>
    <row r="58" spans="1:6">
      <c r="A58" s="223" t="s">
        <v>760</v>
      </c>
      <c r="B58" s="206">
        <f>SUM(B53:B57)</f>
        <v>439</v>
      </c>
      <c r="C58" s="289">
        <f>SUM(C53:C57)</f>
        <v>85</v>
      </c>
      <c r="D58" s="381"/>
    </row>
    <row r="60" spans="1:6">
      <c r="A60" s="240" t="s">
        <v>915</v>
      </c>
      <c r="D60" s="377"/>
    </row>
    <row r="61" spans="1:6">
      <c r="A61" s="196" t="s">
        <v>911</v>
      </c>
      <c r="B61" s="276">
        <v>68</v>
      </c>
      <c r="C61" s="276">
        <v>36.06</v>
      </c>
      <c r="D61" s="107"/>
      <c r="F61" s="37"/>
    </row>
    <row r="62" spans="1:6">
      <c r="A62" s="196" t="s">
        <v>912</v>
      </c>
      <c r="B62" s="177">
        <v>150</v>
      </c>
      <c r="C62" s="276">
        <v>15.24</v>
      </c>
      <c r="D62" s="107"/>
    </row>
    <row r="63" spans="1:6">
      <c r="A63" s="196" t="s">
        <v>711</v>
      </c>
      <c r="B63" s="177">
        <v>27</v>
      </c>
      <c r="C63" s="276">
        <v>7.92</v>
      </c>
      <c r="D63" s="107"/>
    </row>
    <row r="64" spans="1:6">
      <c r="A64" s="276" t="s">
        <v>913</v>
      </c>
      <c r="B64" s="275">
        <v>200</v>
      </c>
      <c r="C64" s="276">
        <v>22.9</v>
      </c>
      <c r="D64" s="107"/>
    </row>
    <row r="65" spans="1:4">
      <c r="A65" s="276" t="s">
        <v>914</v>
      </c>
      <c r="B65" s="275"/>
      <c r="C65" s="276">
        <v>4.63</v>
      </c>
      <c r="D65" s="107"/>
    </row>
    <row r="66" spans="1:4">
      <c r="A66" s="276" t="s">
        <v>916</v>
      </c>
      <c r="B66" s="275"/>
      <c r="C66" s="276">
        <v>53.37</v>
      </c>
      <c r="D66" s="107"/>
    </row>
    <row r="67" spans="1:4">
      <c r="A67" s="276" t="s">
        <v>917</v>
      </c>
      <c r="B67" s="275">
        <v>0.5</v>
      </c>
      <c r="C67" s="276">
        <v>29.88</v>
      </c>
      <c r="D67" s="107"/>
    </row>
    <row r="68" spans="1:4">
      <c r="A68" s="223" t="s">
        <v>760</v>
      </c>
      <c r="B68" s="206">
        <f>SUM(B61:B67)</f>
        <v>445.5</v>
      </c>
      <c r="C68" s="289">
        <f>SUM(C61:C67)</f>
        <v>170</v>
      </c>
      <c r="D68" s="381"/>
    </row>
    <row r="70" spans="1:4">
      <c r="A70" s="240" t="s">
        <v>903</v>
      </c>
    </row>
    <row r="71" spans="1:4">
      <c r="A71" s="196" t="s">
        <v>911</v>
      </c>
      <c r="B71" s="276">
        <v>68</v>
      </c>
      <c r="C71" s="280">
        <v>36.04</v>
      </c>
      <c r="D71" s="234"/>
    </row>
    <row r="72" spans="1:4">
      <c r="A72" s="196" t="s">
        <v>912</v>
      </c>
      <c r="B72" s="177">
        <v>150</v>
      </c>
      <c r="C72" s="280">
        <v>15.24</v>
      </c>
      <c r="D72" s="119"/>
    </row>
    <row r="73" spans="1:4">
      <c r="A73" s="196" t="s">
        <v>711</v>
      </c>
      <c r="B73" s="177">
        <v>31</v>
      </c>
      <c r="C73" s="280">
        <v>9.19</v>
      </c>
      <c r="D73" s="119"/>
    </row>
    <row r="74" spans="1:4">
      <c r="A74" s="276" t="s">
        <v>913</v>
      </c>
      <c r="B74" s="275">
        <v>200</v>
      </c>
      <c r="C74" s="280">
        <v>22.9</v>
      </c>
      <c r="D74" s="119"/>
    </row>
    <row r="75" spans="1:4">
      <c r="A75" s="276" t="s">
        <v>914</v>
      </c>
      <c r="B75" s="275"/>
      <c r="C75" s="280">
        <v>4.63</v>
      </c>
      <c r="D75" s="119"/>
    </row>
    <row r="76" spans="1:4">
      <c r="A76" s="223" t="s">
        <v>760</v>
      </c>
      <c r="B76" s="206">
        <f>SUM(B71:B75)</f>
        <v>449</v>
      </c>
      <c r="C76" s="291">
        <v>88</v>
      </c>
      <c r="D76" s="234"/>
    </row>
    <row r="77" spans="1:4">
      <c r="A77" s="258"/>
      <c r="B77" s="382"/>
      <c r="C77" s="381"/>
    </row>
    <row r="78" spans="1:4">
      <c r="A78" s="240" t="s">
        <v>918</v>
      </c>
    </row>
    <row r="79" spans="1:4">
      <c r="A79" s="196" t="s">
        <v>911</v>
      </c>
      <c r="B79" s="276">
        <v>68</v>
      </c>
      <c r="C79" s="276">
        <v>36.04</v>
      </c>
    </row>
    <row r="80" spans="1:4">
      <c r="A80" s="196" t="s">
        <v>912</v>
      </c>
      <c r="B80" s="177">
        <v>150</v>
      </c>
      <c r="C80" s="276">
        <v>15.24</v>
      </c>
    </row>
    <row r="81" spans="1:3">
      <c r="A81" s="196" t="s">
        <v>711</v>
      </c>
      <c r="B81" s="177">
        <v>37</v>
      </c>
      <c r="C81" s="276">
        <v>11.19</v>
      </c>
    </row>
    <row r="82" spans="1:3">
      <c r="A82" s="276" t="s">
        <v>913</v>
      </c>
      <c r="B82" s="275">
        <v>200</v>
      </c>
      <c r="C82" s="276">
        <v>22.9</v>
      </c>
    </row>
    <row r="83" spans="1:3">
      <c r="A83" s="276" t="s">
        <v>914</v>
      </c>
      <c r="B83" s="275"/>
      <c r="C83" s="276">
        <v>4.63</v>
      </c>
    </row>
    <row r="84" spans="1:3">
      <c r="A84" s="223" t="s">
        <v>760</v>
      </c>
      <c r="B84" s="206">
        <f>SUM(B79:B83)</f>
        <v>455</v>
      </c>
      <c r="C84" s="289">
        <f>SUM(C79:C83)</f>
        <v>90</v>
      </c>
    </row>
    <row r="86" spans="1:3">
      <c r="A86" s="240" t="s">
        <v>908</v>
      </c>
    </row>
    <row r="87" spans="1:3">
      <c r="A87" s="196" t="s">
        <v>911</v>
      </c>
      <c r="B87" s="276">
        <v>68</v>
      </c>
      <c r="C87" s="276">
        <v>36.04</v>
      </c>
    </row>
    <row r="88" spans="1:3">
      <c r="A88" s="196" t="s">
        <v>912</v>
      </c>
      <c r="B88" s="177">
        <v>150</v>
      </c>
      <c r="C88" s="276">
        <v>15.24</v>
      </c>
    </row>
    <row r="89" spans="1:3">
      <c r="A89" s="196" t="s">
        <v>711</v>
      </c>
      <c r="B89" s="177">
        <v>16</v>
      </c>
      <c r="C89" s="276">
        <v>4.6900000000000004</v>
      </c>
    </row>
    <row r="90" spans="1:3">
      <c r="A90" s="276" t="s">
        <v>913</v>
      </c>
      <c r="B90" s="275">
        <v>200</v>
      </c>
      <c r="C90" s="276">
        <v>22.9</v>
      </c>
    </row>
    <row r="91" spans="1:3">
      <c r="A91" s="276" t="s">
        <v>914</v>
      </c>
      <c r="B91" s="275"/>
      <c r="C91" s="276">
        <v>4.63</v>
      </c>
    </row>
    <row r="92" spans="1:3">
      <c r="A92" s="276" t="s">
        <v>919</v>
      </c>
      <c r="B92" s="275">
        <v>100</v>
      </c>
      <c r="C92" s="276">
        <v>41.5</v>
      </c>
    </row>
    <row r="93" spans="1:3">
      <c r="A93" s="276"/>
      <c r="B93" s="275"/>
      <c r="C93" s="276"/>
    </row>
    <row r="94" spans="1:3">
      <c r="A94" s="223" t="s">
        <v>760</v>
      </c>
      <c r="B94" s="275"/>
      <c r="C94" s="161">
        <f>SUM(C87:C92)</f>
        <v>125</v>
      </c>
    </row>
    <row r="95" spans="1:3">
      <c r="A95" s="258"/>
      <c r="B95" s="261"/>
      <c r="C95" s="129"/>
    </row>
    <row r="96" spans="1:3">
      <c r="A96" s="258"/>
      <c r="B96" s="261"/>
      <c r="C96" s="129"/>
    </row>
    <row r="97" spans="1:28">
      <c r="A97" s="258"/>
      <c r="B97" s="261"/>
      <c r="C97" s="129"/>
    </row>
    <row r="98" spans="1:28">
      <c r="A98" s="258"/>
      <c r="B98" s="261"/>
      <c r="C98" s="129"/>
    </row>
    <row r="99" spans="1:28">
      <c r="A99" s="258"/>
      <c r="B99" s="261"/>
      <c r="C99" s="129"/>
    </row>
    <row r="100" spans="1:28">
      <c r="A100" s="258"/>
      <c r="B100" s="261"/>
      <c r="C100" s="129"/>
    </row>
    <row r="101" spans="1:28">
      <c r="F101" t="s">
        <v>637</v>
      </c>
    </row>
    <row r="102" spans="1:28">
      <c r="A102" s="380" t="s">
        <v>920</v>
      </c>
      <c r="F102" s="765" t="s">
        <v>921</v>
      </c>
      <c r="G102" s="765"/>
      <c r="H102" s="765"/>
      <c r="K102" s="240" t="s">
        <v>922</v>
      </c>
      <c r="P102" s="380" t="s">
        <v>923</v>
      </c>
      <c r="U102" s="766" t="s">
        <v>924</v>
      </c>
      <c r="V102" s="766"/>
      <c r="Z102" s="380" t="s">
        <v>925</v>
      </c>
    </row>
    <row r="103" spans="1:28">
      <c r="A103" s="240" t="s">
        <v>897</v>
      </c>
      <c r="F103" s="240" t="s">
        <v>897</v>
      </c>
      <c r="K103" s="240" t="s">
        <v>897</v>
      </c>
      <c r="P103" s="240" t="s">
        <v>897</v>
      </c>
      <c r="U103" s="50" t="s">
        <v>897</v>
      </c>
      <c r="Z103" s="240" t="s">
        <v>897</v>
      </c>
    </row>
    <row r="104" spans="1:28">
      <c r="A104" s="196" t="s">
        <v>274</v>
      </c>
      <c r="B104" s="276">
        <v>80</v>
      </c>
      <c r="C104" s="276">
        <v>36.56</v>
      </c>
      <c r="F104" s="276" t="s">
        <v>926</v>
      </c>
      <c r="G104" s="767" t="s">
        <v>927</v>
      </c>
      <c r="H104" s="317">
        <v>26.29</v>
      </c>
      <c r="K104" s="276" t="s">
        <v>487</v>
      </c>
      <c r="L104" s="737" t="s">
        <v>898</v>
      </c>
      <c r="M104" s="196">
        <v>48.85</v>
      </c>
      <c r="P104" s="196" t="s">
        <v>911</v>
      </c>
      <c r="Q104" s="276">
        <v>68</v>
      </c>
      <c r="R104" s="276">
        <v>36.04</v>
      </c>
      <c r="S104" s="107"/>
      <c r="U104" s="276" t="s">
        <v>928</v>
      </c>
      <c r="V104" s="275" t="s">
        <v>436</v>
      </c>
      <c r="W104" s="276">
        <v>44.54</v>
      </c>
      <c r="Z104" s="196" t="s">
        <v>630</v>
      </c>
      <c r="AA104" s="276">
        <v>75</v>
      </c>
      <c r="AB104" s="276">
        <v>34.11</v>
      </c>
    </row>
    <row r="105" spans="1:28">
      <c r="A105" s="196" t="s">
        <v>929</v>
      </c>
      <c r="B105" s="177">
        <v>150</v>
      </c>
      <c r="C105" s="276">
        <v>12.57</v>
      </c>
      <c r="F105" s="276" t="s">
        <v>490</v>
      </c>
      <c r="G105" s="767"/>
      <c r="H105" s="317">
        <v>12</v>
      </c>
      <c r="K105" s="276" t="s">
        <v>899</v>
      </c>
      <c r="L105" s="737"/>
      <c r="M105" s="196">
        <v>9.52</v>
      </c>
      <c r="P105" s="196" t="s">
        <v>912</v>
      </c>
      <c r="Q105" s="177">
        <v>150</v>
      </c>
      <c r="R105" s="276">
        <v>15.24</v>
      </c>
      <c r="S105" s="107"/>
      <c r="U105" s="276" t="s">
        <v>788</v>
      </c>
      <c r="V105" s="177">
        <v>15</v>
      </c>
      <c r="W105" s="276">
        <v>4.29</v>
      </c>
      <c r="Z105" s="196" t="s">
        <v>929</v>
      </c>
      <c r="AA105" s="177">
        <v>150</v>
      </c>
      <c r="AB105" s="276">
        <v>12.57</v>
      </c>
    </row>
    <row r="106" spans="1:28">
      <c r="A106" s="196" t="s">
        <v>711</v>
      </c>
      <c r="B106" s="177">
        <v>28</v>
      </c>
      <c r="C106" s="276">
        <v>8.34</v>
      </c>
      <c r="F106" s="276" t="s">
        <v>63</v>
      </c>
      <c r="G106" s="383">
        <v>200</v>
      </c>
      <c r="H106" s="317">
        <v>22.9</v>
      </c>
      <c r="K106" s="297" t="s">
        <v>63</v>
      </c>
      <c r="L106" s="284">
        <v>200</v>
      </c>
      <c r="M106" s="311">
        <v>22.9</v>
      </c>
      <c r="P106" s="196" t="s">
        <v>711</v>
      </c>
      <c r="Q106" s="177">
        <v>21</v>
      </c>
      <c r="R106" s="276">
        <v>6.19</v>
      </c>
      <c r="S106" s="107"/>
      <c r="U106" s="177" t="s">
        <v>852</v>
      </c>
      <c r="V106" s="177">
        <v>20</v>
      </c>
      <c r="W106" s="177">
        <v>2.68</v>
      </c>
      <c r="Y106" s="37"/>
      <c r="Z106" s="196" t="s">
        <v>711</v>
      </c>
      <c r="AA106" s="177">
        <v>29</v>
      </c>
      <c r="AB106" s="276">
        <v>8.6999999999999993</v>
      </c>
    </row>
    <row r="107" spans="1:28">
      <c r="A107" s="276" t="s">
        <v>913</v>
      </c>
      <c r="B107" s="275">
        <v>200</v>
      </c>
      <c r="C107" s="276">
        <v>22.9</v>
      </c>
      <c r="F107" s="276" t="s">
        <v>891</v>
      </c>
      <c r="G107" s="383"/>
      <c r="H107" s="317">
        <v>3.73</v>
      </c>
      <c r="K107" s="276" t="s">
        <v>891</v>
      </c>
      <c r="L107" s="275"/>
      <c r="M107" s="177">
        <v>3.73</v>
      </c>
      <c r="P107" s="276" t="s">
        <v>913</v>
      </c>
      <c r="Q107" s="275">
        <v>200</v>
      </c>
      <c r="R107" s="276">
        <v>22.9</v>
      </c>
      <c r="S107" s="107"/>
      <c r="U107" s="177" t="s">
        <v>930</v>
      </c>
      <c r="V107" s="177">
        <v>22</v>
      </c>
      <c r="W107" s="177">
        <v>6.86</v>
      </c>
      <c r="Z107" s="285" t="s">
        <v>913</v>
      </c>
      <c r="AA107" s="384">
        <v>200</v>
      </c>
      <c r="AB107" s="285">
        <v>22.9</v>
      </c>
    </row>
    <row r="108" spans="1:28">
      <c r="A108" s="276" t="s">
        <v>914</v>
      </c>
      <c r="B108" s="275"/>
      <c r="C108" s="276">
        <v>4.63</v>
      </c>
      <c r="F108" s="324" t="s">
        <v>931</v>
      </c>
      <c r="G108" s="385" t="s">
        <v>932</v>
      </c>
      <c r="H108" s="317">
        <v>20.079999999999998</v>
      </c>
      <c r="K108" s="161" t="s">
        <v>760</v>
      </c>
      <c r="L108" s="262">
        <v>506</v>
      </c>
      <c r="M108" s="292">
        <f>SUM(M104:M107)</f>
        <v>85.000000000000014</v>
      </c>
      <c r="P108" s="276" t="s">
        <v>914</v>
      </c>
      <c r="Q108" s="275"/>
      <c r="R108" s="276">
        <v>4.63</v>
      </c>
      <c r="S108" s="107"/>
      <c r="U108" s="297" t="s">
        <v>63</v>
      </c>
      <c r="V108" s="284">
        <v>200</v>
      </c>
      <c r="W108" s="311">
        <v>22.9</v>
      </c>
      <c r="Z108" s="177" t="s">
        <v>561</v>
      </c>
      <c r="AA108" s="177" t="s">
        <v>673</v>
      </c>
      <c r="AB108" s="177">
        <v>2.09</v>
      </c>
    </row>
    <row r="109" spans="1:28">
      <c r="A109" s="223" t="s">
        <v>760</v>
      </c>
      <c r="B109" s="206">
        <f>SUM(B104:B108)</f>
        <v>458</v>
      </c>
      <c r="C109" s="289">
        <f>SUM(C104:C108)</f>
        <v>85</v>
      </c>
      <c r="F109" s="271" t="s">
        <v>760</v>
      </c>
      <c r="G109" s="386">
        <v>567</v>
      </c>
      <c r="H109" s="387">
        <f>SUM(H104:H108)</f>
        <v>85</v>
      </c>
      <c r="P109" s="223" t="s">
        <v>760</v>
      </c>
      <c r="Q109" s="206">
        <f>SUM(Q104:Q108)</f>
        <v>439</v>
      </c>
      <c r="R109" s="289">
        <f>SUM(R104:R108)</f>
        <v>85</v>
      </c>
      <c r="S109" s="381"/>
      <c r="U109" s="276" t="s">
        <v>891</v>
      </c>
      <c r="V109" s="275"/>
      <c r="W109" s="177">
        <v>3.73</v>
      </c>
      <c r="Z109" s="311" t="s">
        <v>914</v>
      </c>
      <c r="AA109" s="388"/>
      <c r="AB109" s="311">
        <v>4.63</v>
      </c>
    </row>
    <row r="110" spans="1:28">
      <c r="A110" s="258"/>
      <c r="B110" s="382"/>
      <c r="C110" s="381"/>
      <c r="F110" s="129"/>
      <c r="G110" s="260"/>
      <c r="H110" s="240"/>
      <c r="U110" s="100" t="s">
        <v>760</v>
      </c>
      <c r="V110" s="100"/>
      <c r="W110" s="100">
        <f>SUM(W104:W109)</f>
        <v>85</v>
      </c>
      <c r="Z110" s="223" t="s">
        <v>760</v>
      </c>
      <c r="AA110" s="206">
        <f>SUM(AA104:AA109)</f>
        <v>454</v>
      </c>
      <c r="AB110" s="289">
        <f>SUM(AB104:AB109)</f>
        <v>85</v>
      </c>
    </row>
    <row r="111" spans="1:28">
      <c r="F111" s="129"/>
      <c r="G111" s="260"/>
      <c r="H111" s="240"/>
    </row>
    <row r="112" spans="1:28">
      <c r="A112" s="240" t="s">
        <v>933</v>
      </c>
      <c r="F112" s="240" t="s">
        <v>933</v>
      </c>
      <c r="K112" s="240" t="s">
        <v>934</v>
      </c>
      <c r="P112" s="240" t="s">
        <v>900</v>
      </c>
      <c r="U112" s="240" t="s">
        <v>900</v>
      </c>
      <c r="Z112" s="240" t="s">
        <v>933</v>
      </c>
    </row>
    <row r="113" spans="1:28">
      <c r="A113" s="196" t="s">
        <v>274</v>
      </c>
      <c r="B113" s="276">
        <v>80</v>
      </c>
      <c r="C113" s="276">
        <v>36.56</v>
      </c>
      <c r="F113" s="276" t="s">
        <v>926</v>
      </c>
      <c r="G113" s="767" t="s">
        <v>927</v>
      </c>
      <c r="H113" s="317">
        <v>26.29</v>
      </c>
      <c r="K113" s="276" t="s">
        <v>487</v>
      </c>
      <c r="L113" s="389" t="s">
        <v>898</v>
      </c>
      <c r="M113" s="196">
        <v>48.85</v>
      </c>
      <c r="P113" s="196" t="s">
        <v>911</v>
      </c>
      <c r="Q113" s="276">
        <v>68</v>
      </c>
      <c r="R113" s="276">
        <v>36.06</v>
      </c>
      <c r="S113" s="107"/>
      <c r="U113" s="276" t="s">
        <v>928</v>
      </c>
      <c r="V113" s="275" t="s">
        <v>436</v>
      </c>
      <c r="W113" s="276">
        <v>44.54</v>
      </c>
      <c r="Z113" s="196" t="s">
        <v>630</v>
      </c>
      <c r="AA113" s="276">
        <v>75</v>
      </c>
      <c r="AB113" s="276">
        <v>34.11</v>
      </c>
    </row>
    <row r="114" spans="1:28">
      <c r="A114" s="196" t="s">
        <v>929</v>
      </c>
      <c r="B114" s="177">
        <v>150</v>
      </c>
      <c r="C114" s="276">
        <v>12.57</v>
      </c>
      <c r="F114" s="276" t="s">
        <v>490</v>
      </c>
      <c r="G114" s="767"/>
      <c r="H114" s="317">
        <v>12</v>
      </c>
      <c r="K114" s="276" t="s">
        <v>899</v>
      </c>
      <c r="L114" s="390"/>
      <c r="M114" s="196">
        <v>9.52</v>
      </c>
      <c r="P114" s="196" t="s">
        <v>912</v>
      </c>
      <c r="Q114" s="177">
        <v>150</v>
      </c>
      <c r="R114" s="276">
        <v>15.24</v>
      </c>
      <c r="S114" s="107"/>
      <c r="U114" s="276" t="s">
        <v>788</v>
      </c>
      <c r="V114" s="177">
        <v>15</v>
      </c>
      <c r="W114" s="276">
        <v>4.29</v>
      </c>
      <c r="Z114" s="196" t="s">
        <v>929</v>
      </c>
      <c r="AA114" s="177">
        <v>150</v>
      </c>
      <c r="AB114" s="276">
        <v>12.57</v>
      </c>
    </row>
    <row r="115" spans="1:28">
      <c r="A115" s="196" t="s">
        <v>711</v>
      </c>
      <c r="B115" s="177">
        <v>28</v>
      </c>
      <c r="C115" s="276">
        <v>8.34</v>
      </c>
      <c r="F115" s="276" t="s">
        <v>63</v>
      </c>
      <c r="G115" s="383">
        <v>200</v>
      </c>
      <c r="H115" s="317">
        <v>22.9</v>
      </c>
      <c r="K115" s="297" t="s">
        <v>63</v>
      </c>
      <c r="L115" s="284">
        <v>200</v>
      </c>
      <c r="M115" s="311">
        <v>22.9</v>
      </c>
      <c r="P115" s="196" t="s">
        <v>711</v>
      </c>
      <c r="Q115" s="177">
        <v>27</v>
      </c>
      <c r="R115" s="276">
        <v>7.92</v>
      </c>
      <c r="S115" s="107"/>
      <c r="U115" s="177" t="s">
        <v>852</v>
      </c>
      <c r="V115" s="177">
        <v>20</v>
      </c>
      <c r="W115" s="177">
        <v>2.68</v>
      </c>
      <c r="Z115" s="196" t="s">
        <v>711</v>
      </c>
      <c r="AA115" s="177">
        <v>29</v>
      </c>
      <c r="AB115" s="276">
        <v>8.6999999999999993</v>
      </c>
    </row>
    <row r="116" spans="1:28">
      <c r="A116" s="276" t="s">
        <v>913</v>
      </c>
      <c r="B116" s="275">
        <v>200</v>
      </c>
      <c r="C116" s="276">
        <v>22.9</v>
      </c>
      <c r="F116" s="276" t="s">
        <v>891</v>
      </c>
      <c r="G116" s="383"/>
      <c r="H116" s="317">
        <v>3.73</v>
      </c>
      <c r="K116" s="391" t="s">
        <v>792</v>
      </c>
      <c r="L116" s="392" t="s">
        <v>901</v>
      </c>
      <c r="M116" s="393">
        <v>32.729999999999997</v>
      </c>
      <c r="P116" s="276" t="s">
        <v>913</v>
      </c>
      <c r="Q116" s="275">
        <v>200</v>
      </c>
      <c r="R116" s="276">
        <v>22.9</v>
      </c>
      <c r="S116" s="107"/>
      <c r="U116" s="177" t="s">
        <v>930</v>
      </c>
      <c r="V116" s="177">
        <v>22</v>
      </c>
      <c r="W116" s="177">
        <v>6.86</v>
      </c>
      <c r="Z116" s="285" t="s">
        <v>913</v>
      </c>
      <c r="AA116" s="384">
        <v>200</v>
      </c>
      <c r="AB116" s="285">
        <v>22.9</v>
      </c>
    </row>
    <row r="117" spans="1:28" ht="30">
      <c r="A117" s="276" t="s">
        <v>914</v>
      </c>
      <c r="B117" s="275"/>
      <c r="C117" s="276">
        <v>4.63</v>
      </c>
      <c r="F117" s="394" t="s">
        <v>63</v>
      </c>
      <c r="G117" s="395">
        <v>200</v>
      </c>
      <c r="H117" s="396">
        <v>22.9</v>
      </c>
      <c r="K117" s="391" t="s">
        <v>935</v>
      </c>
      <c r="L117" s="392">
        <v>100</v>
      </c>
      <c r="M117" s="393">
        <v>29.37</v>
      </c>
      <c r="P117" s="276" t="s">
        <v>914</v>
      </c>
      <c r="Q117" s="275"/>
      <c r="R117" s="276">
        <v>4.63</v>
      </c>
      <c r="S117" s="107"/>
      <c r="U117" s="297" t="s">
        <v>63</v>
      </c>
      <c r="V117" s="284">
        <v>200</v>
      </c>
      <c r="W117" s="311">
        <v>22.9</v>
      </c>
      <c r="Z117" s="177" t="s">
        <v>561</v>
      </c>
      <c r="AA117" s="177" t="s">
        <v>673</v>
      </c>
      <c r="AB117" s="177">
        <v>2.09</v>
      </c>
    </row>
    <row r="118" spans="1:28">
      <c r="A118" s="394" t="s">
        <v>456</v>
      </c>
      <c r="B118" s="397">
        <v>0.16200000000000001</v>
      </c>
      <c r="C118" s="394">
        <v>27.73</v>
      </c>
      <c r="F118" s="394" t="s">
        <v>936</v>
      </c>
      <c r="G118" s="395">
        <v>120</v>
      </c>
      <c r="H118" s="396">
        <v>42.02</v>
      </c>
      <c r="K118" s="391" t="s">
        <v>63</v>
      </c>
      <c r="L118" s="392">
        <v>200</v>
      </c>
      <c r="M118" s="393">
        <v>22.9</v>
      </c>
      <c r="P118" s="276" t="s">
        <v>937</v>
      </c>
      <c r="Q118" s="275"/>
      <c r="R118" s="276">
        <v>53.37</v>
      </c>
      <c r="S118" s="107"/>
      <c r="U118" s="276" t="s">
        <v>891</v>
      </c>
      <c r="V118" s="275"/>
      <c r="W118" s="177">
        <v>3.73</v>
      </c>
      <c r="Z118" s="311" t="s">
        <v>914</v>
      </c>
      <c r="AA118" s="388"/>
      <c r="AB118" s="311">
        <v>4.63</v>
      </c>
    </row>
    <row r="119" spans="1:28">
      <c r="A119" s="394" t="s">
        <v>938</v>
      </c>
      <c r="B119" s="397" t="s">
        <v>590</v>
      </c>
      <c r="C119" s="394">
        <v>34.369999999999997</v>
      </c>
      <c r="F119" s="396" t="s">
        <v>792</v>
      </c>
      <c r="G119" s="398" t="s">
        <v>939</v>
      </c>
      <c r="H119" s="396">
        <v>40.159999999999997</v>
      </c>
      <c r="K119" s="276" t="s">
        <v>891</v>
      </c>
      <c r="L119" s="275"/>
      <c r="M119" s="177">
        <v>3.73</v>
      </c>
      <c r="P119" s="276" t="s">
        <v>917</v>
      </c>
      <c r="Q119" s="275">
        <v>0.5</v>
      </c>
      <c r="R119" s="276">
        <v>29.88</v>
      </c>
      <c r="S119" s="107"/>
      <c r="U119" s="399" t="s">
        <v>63</v>
      </c>
      <c r="V119" s="400">
        <v>200</v>
      </c>
      <c r="W119" s="399">
        <v>22.9</v>
      </c>
      <c r="Z119" s="401" t="s">
        <v>913</v>
      </c>
      <c r="AA119" s="402">
        <v>200</v>
      </c>
      <c r="AB119" s="401">
        <v>22.9</v>
      </c>
    </row>
    <row r="120" spans="1:28">
      <c r="A120" s="394" t="s">
        <v>913</v>
      </c>
      <c r="B120" s="397"/>
      <c r="C120" s="394">
        <v>22.9</v>
      </c>
      <c r="F120" s="271" t="s">
        <v>760</v>
      </c>
      <c r="G120" s="386">
        <v>567</v>
      </c>
      <c r="H120" s="387">
        <f>SUM(H113:H119)</f>
        <v>170</v>
      </c>
      <c r="K120" s="161" t="s">
        <v>760</v>
      </c>
      <c r="L120" s="262">
        <v>506</v>
      </c>
      <c r="M120" s="292">
        <f>SUM(M113:M119)</f>
        <v>170</v>
      </c>
      <c r="P120" s="223" t="s">
        <v>760</v>
      </c>
      <c r="Q120" s="206">
        <f>SUM(Q113:Q119)</f>
        <v>445.5</v>
      </c>
      <c r="R120" s="289">
        <f>SUM(R113:R119)</f>
        <v>170</v>
      </c>
      <c r="S120" s="381"/>
      <c r="U120" s="403" t="s">
        <v>792</v>
      </c>
      <c r="V120" s="404">
        <v>100</v>
      </c>
      <c r="W120" s="405">
        <v>16.5</v>
      </c>
      <c r="Z120" s="406" t="s">
        <v>674</v>
      </c>
      <c r="AA120" s="407">
        <v>125</v>
      </c>
      <c r="AB120" s="407">
        <v>20.6</v>
      </c>
    </row>
    <row r="121" spans="1:28">
      <c r="A121" s="223" t="s">
        <v>760</v>
      </c>
      <c r="B121" s="206">
        <f>SUM(B113:B120)</f>
        <v>458.16199999999998</v>
      </c>
      <c r="C121" s="289">
        <f>SUM(C113:C120)</f>
        <v>170</v>
      </c>
      <c r="U121" s="399" t="s">
        <v>456</v>
      </c>
      <c r="V121" s="399">
        <v>170</v>
      </c>
      <c r="W121" s="399">
        <v>29.13</v>
      </c>
      <c r="Y121" s="230"/>
      <c r="Z121" s="406" t="s">
        <v>675</v>
      </c>
      <c r="AA121" s="407" t="s">
        <v>590</v>
      </c>
      <c r="AB121" s="407">
        <v>41.5</v>
      </c>
    </row>
    <row r="122" spans="1:28">
      <c r="A122" s="258"/>
      <c r="B122" s="382"/>
      <c r="C122" s="381"/>
      <c r="U122" s="399" t="s">
        <v>940</v>
      </c>
      <c r="V122" s="399">
        <v>100</v>
      </c>
      <c r="W122" s="399">
        <v>16.47</v>
      </c>
      <c r="Z122" s="408" t="s">
        <v>676</v>
      </c>
      <c r="AA122" s="409"/>
      <c r="AB122" s="408" t="e">
        <f ca="1">SUM(AB113:AB122)</f>
        <v>#VALUE!</v>
      </c>
    </row>
    <row r="123" spans="1:28">
      <c r="A123" s="258"/>
      <c r="B123" s="382"/>
      <c r="C123" s="381"/>
      <c r="U123" s="223" t="s">
        <v>760</v>
      </c>
      <c r="V123" s="206"/>
      <c r="W123" s="289">
        <f>SUM(W113:W122)</f>
        <v>170</v>
      </c>
    </row>
    <row r="124" spans="1:28" ht="17.25" customHeight="1">
      <c r="Z124" s="107"/>
      <c r="AA124" s="261"/>
      <c r="AB124" s="107"/>
    </row>
    <row r="125" spans="1:28" ht="15" customHeight="1">
      <c r="A125" s="240" t="s">
        <v>941</v>
      </c>
      <c r="F125" s="240" t="s">
        <v>941</v>
      </c>
      <c r="K125" s="240" t="s">
        <v>941</v>
      </c>
      <c r="P125" s="240" t="s">
        <v>941</v>
      </c>
      <c r="U125" s="240" t="s">
        <v>941</v>
      </c>
      <c r="Z125" s="107"/>
      <c r="AA125" s="261"/>
      <c r="AB125" s="107"/>
    </row>
    <row r="126" spans="1:28">
      <c r="A126" s="196" t="s">
        <v>274</v>
      </c>
      <c r="B126" s="276">
        <v>80</v>
      </c>
      <c r="C126" s="276">
        <v>36.56</v>
      </c>
      <c r="F126" s="276" t="s">
        <v>799</v>
      </c>
      <c r="G126" s="410" t="s">
        <v>443</v>
      </c>
      <c r="H126" s="178">
        <v>39.44</v>
      </c>
      <c r="K126" s="276" t="s">
        <v>487</v>
      </c>
      <c r="L126" s="737" t="s">
        <v>904</v>
      </c>
      <c r="M126" s="196">
        <v>48.85</v>
      </c>
      <c r="P126" s="196" t="s">
        <v>911</v>
      </c>
      <c r="Q126" s="276">
        <v>68</v>
      </c>
      <c r="R126" s="276">
        <v>36.04</v>
      </c>
      <c r="S126" s="107"/>
      <c r="U126" s="276" t="s">
        <v>928</v>
      </c>
      <c r="V126" s="275" t="s">
        <v>436</v>
      </c>
      <c r="W126" s="276">
        <v>44.54</v>
      </c>
      <c r="Z126" s="107"/>
      <c r="AA126" s="261"/>
      <c r="AB126" s="107"/>
    </row>
    <row r="127" spans="1:28">
      <c r="A127" s="196" t="s">
        <v>929</v>
      </c>
      <c r="B127" s="177">
        <v>150</v>
      </c>
      <c r="C127" s="276">
        <v>12.57</v>
      </c>
      <c r="F127" s="276" t="s">
        <v>490</v>
      </c>
      <c r="G127" s="411"/>
      <c r="H127" s="177">
        <v>7.82</v>
      </c>
      <c r="K127" s="276" t="s">
        <v>905</v>
      </c>
      <c r="L127" s="737"/>
      <c r="M127" s="196">
        <v>12.52</v>
      </c>
      <c r="P127" s="196" t="s">
        <v>912</v>
      </c>
      <c r="Q127" s="177">
        <v>150</v>
      </c>
      <c r="R127" s="276">
        <v>15.24</v>
      </c>
      <c r="S127" s="107"/>
      <c r="U127" s="276" t="s">
        <v>788</v>
      </c>
      <c r="V127" s="177">
        <v>24</v>
      </c>
      <c r="W127" s="276">
        <v>7.29</v>
      </c>
      <c r="Z127" s="258"/>
      <c r="AA127" s="382"/>
      <c r="AB127" s="381"/>
    </row>
    <row r="128" spans="1:28">
      <c r="A128" s="196" t="s">
        <v>711</v>
      </c>
      <c r="B128" s="177">
        <v>24</v>
      </c>
      <c r="C128" s="276">
        <v>7.15</v>
      </c>
      <c r="F128" s="276" t="s">
        <v>63</v>
      </c>
      <c r="G128" s="275">
        <v>200</v>
      </c>
      <c r="H128" s="177">
        <v>22.9</v>
      </c>
      <c r="K128" s="297" t="s">
        <v>63</v>
      </c>
      <c r="L128" s="284">
        <v>200</v>
      </c>
      <c r="M128" s="311">
        <v>22.9</v>
      </c>
      <c r="P128" s="196" t="s">
        <v>711</v>
      </c>
      <c r="Q128" s="177">
        <v>31</v>
      </c>
      <c r="R128" s="276">
        <v>9.19</v>
      </c>
      <c r="S128" s="107"/>
      <c r="U128" s="177" t="s">
        <v>852</v>
      </c>
      <c r="V128" s="177">
        <v>20</v>
      </c>
      <c r="W128" s="177">
        <v>2.68</v>
      </c>
      <c r="Z128" s="258"/>
      <c r="AA128" s="382"/>
      <c r="AB128" s="381"/>
    </row>
    <row r="129" spans="1:28">
      <c r="A129" s="276" t="s">
        <v>913</v>
      </c>
      <c r="B129" s="275">
        <v>200</v>
      </c>
      <c r="C129" s="276">
        <v>22.9</v>
      </c>
      <c r="F129" s="276" t="s">
        <v>891</v>
      </c>
      <c r="G129" s="275"/>
      <c r="H129" s="177">
        <v>3.73</v>
      </c>
      <c r="K129" s="276" t="s">
        <v>891</v>
      </c>
      <c r="L129" s="275"/>
      <c r="M129" s="177">
        <v>3.73</v>
      </c>
      <c r="P129" s="276" t="s">
        <v>913</v>
      </c>
      <c r="Q129" s="275">
        <v>200</v>
      </c>
      <c r="R129" s="276">
        <v>22.9</v>
      </c>
      <c r="S129" s="107"/>
      <c r="U129" s="177" t="s">
        <v>930</v>
      </c>
      <c r="V129" s="177">
        <v>22</v>
      </c>
      <c r="W129" s="177">
        <v>6.86</v>
      </c>
      <c r="Z129" s="258"/>
      <c r="AA129" s="382"/>
      <c r="AB129" s="381"/>
    </row>
    <row r="130" spans="1:28">
      <c r="A130" s="276" t="s">
        <v>942</v>
      </c>
      <c r="B130" s="275" t="s">
        <v>943</v>
      </c>
      <c r="C130" s="276">
        <v>4.1900000000000004</v>
      </c>
      <c r="F130" s="324" t="s">
        <v>944</v>
      </c>
      <c r="G130" s="317">
        <v>30</v>
      </c>
      <c r="H130" s="317">
        <v>14.11</v>
      </c>
      <c r="K130" s="161" t="s">
        <v>760</v>
      </c>
      <c r="L130" s="262">
        <v>506</v>
      </c>
      <c r="M130" s="292">
        <f>SUM(M126:M129)</f>
        <v>88.000000000000014</v>
      </c>
      <c r="P130" s="276" t="s">
        <v>914</v>
      </c>
      <c r="Q130" s="275"/>
      <c r="R130" s="276">
        <v>4.63</v>
      </c>
      <c r="S130" s="107"/>
      <c r="U130" s="297" t="s">
        <v>63</v>
      </c>
      <c r="V130" s="284">
        <v>200</v>
      </c>
      <c r="W130" s="311">
        <v>22.9</v>
      </c>
    </row>
    <row r="131" spans="1:28">
      <c r="A131" s="276" t="s">
        <v>914</v>
      </c>
      <c r="B131" s="275"/>
      <c r="C131" s="276">
        <v>4.63</v>
      </c>
      <c r="F131" s="271" t="s">
        <v>760</v>
      </c>
      <c r="G131" s="328">
        <v>567</v>
      </c>
      <c r="H131" s="271">
        <f>SUM(H126:H130)</f>
        <v>88</v>
      </c>
      <c r="P131" s="223" t="s">
        <v>760</v>
      </c>
      <c r="Q131" s="206">
        <f>SUM(Q126:Q130)</f>
        <v>449</v>
      </c>
      <c r="R131" s="289">
        <v>88</v>
      </c>
      <c r="S131" s="381"/>
      <c r="U131" s="276" t="s">
        <v>891</v>
      </c>
      <c r="V131" s="275"/>
      <c r="W131" s="177">
        <v>3.73</v>
      </c>
      <c r="Z131" s="240" t="s">
        <v>941</v>
      </c>
    </row>
    <row r="132" spans="1:28" ht="15" customHeight="1">
      <c r="A132" s="223" t="s">
        <v>760</v>
      </c>
      <c r="B132" s="206">
        <f>SUM(B126:B131)</f>
        <v>454</v>
      </c>
      <c r="C132" s="289">
        <f>SUM(C126:C131)</f>
        <v>88</v>
      </c>
      <c r="D132" s="219"/>
      <c r="U132" s="100" t="s">
        <v>760</v>
      </c>
      <c r="V132" s="100"/>
      <c r="W132" s="100">
        <f>SUM(W126:W131)</f>
        <v>88</v>
      </c>
      <c r="Z132" s="196" t="s">
        <v>630</v>
      </c>
      <c r="AA132" s="276">
        <v>75</v>
      </c>
      <c r="AB132" s="276">
        <v>34.11</v>
      </c>
    </row>
    <row r="133" spans="1:28" ht="15" customHeight="1">
      <c r="A133" s="258"/>
      <c r="B133" s="382"/>
      <c r="C133" s="381"/>
      <c r="D133" s="219"/>
      <c r="Z133" s="196" t="s">
        <v>929</v>
      </c>
      <c r="AA133" s="177">
        <v>150</v>
      </c>
      <c r="AB133" s="276">
        <v>12.57</v>
      </c>
    </row>
    <row r="134" spans="1:28">
      <c r="A134" s="240" t="s">
        <v>945</v>
      </c>
      <c r="F134" s="240" t="s">
        <v>946</v>
      </c>
      <c r="K134" s="240" t="s">
        <v>906</v>
      </c>
      <c r="P134" s="240" t="s">
        <v>947</v>
      </c>
      <c r="U134" s="240" t="s">
        <v>947</v>
      </c>
      <c r="Z134" s="196" t="s">
        <v>711</v>
      </c>
      <c r="AA134" s="177">
        <v>28</v>
      </c>
      <c r="AB134" s="276">
        <v>8.51</v>
      </c>
    </row>
    <row r="135" spans="1:28">
      <c r="A135" s="196" t="s">
        <v>274</v>
      </c>
      <c r="B135" s="276">
        <v>80</v>
      </c>
      <c r="C135" s="276">
        <v>36.56</v>
      </c>
      <c r="F135" s="276" t="s">
        <v>799</v>
      </c>
      <c r="G135" s="410" t="s">
        <v>443</v>
      </c>
      <c r="H135" s="178">
        <v>39.44</v>
      </c>
      <c r="K135" s="276" t="s">
        <v>487</v>
      </c>
      <c r="L135" s="389" t="s">
        <v>907</v>
      </c>
      <c r="M135" s="196">
        <v>52.17</v>
      </c>
      <c r="P135" s="196" t="s">
        <v>911</v>
      </c>
      <c r="Q135" s="276">
        <v>68</v>
      </c>
      <c r="R135" s="276">
        <v>36.04</v>
      </c>
      <c r="S135" s="107"/>
      <c r="U135" s="276" t="s">
        <v>928</v>
      </c>
      <c r="V135" s="275" t="s">
        <v>436</v>
      </c>
      <c r="W135" s="276">
        <v>44.54</v>
      </c>
      <c r="Z135" s="276" t="s">
        <v>913</v>
      </c>
      <c r="AA135" s="275">
        <v>200</v>
      </c>
      <c r="AB135" s="276">
        <v>22.9</v>
      </c>
    </row>
    <row r="136" spans="1:28">
      <c r="A136" s="196" t="s">
        <v>929</v>
      </c>
      <c r="B136" s="177">
        <v>150</v>
      </c>
      <c r="C136" s="276">
        <v>12.57</v>
      </c>
      <c r="F136" s="276" t="s">
        <v>490</v>
      </c>
      <c r="G136" s="411"/>
      <c r="H136" s="177">
        <v>8</v>
      </c>
      <c r="K136" s="276" t="s">
        <v>905</v>
      </c>
      <c r="L136" s="390"/>
      <c r="M136" s="196">
        <v>11.2</v>
      </c>
      <c r="P136" s="196" t="s">
        <v>912</v>
      </c>
      <c r="Q136" s="177">
        <v>150</v>
      </c>
      <c r="R136" s="276">
        <v>15.24</v>
      </c>
      <c r="S136" s="107"/>
      <c r="U136" s="276" t="s">
        <v>788</v>
      </c>
      <c r="V136" s="177">
        <v>24</v>
      </c>
      <c r="W136" s="276">
        <v>7.3</v>
      </c>
      <c r="Z136" s="276" t="s">
        <v>942</v>
      </c>
      <c r="AA136" s="275" t="s">
        <v>943</v>
      </c>
      <c r="AB136" s="276">
        <v>5.28</v>
      </c>
    </row>
    <row r="137" spans="1:28">
      <c r="A137" s="196" t="s">
        <v>711</v>
      </c>
      <c r="B137" s="177">
        <v>24</v>
      </c>
      <c r="C137" s="276">
        <v>7.06</v>
      </c>
      <c r="F137" s="276" t="s">
        <v>63</v>
      </c>
      <c r="G137" s="275">
        <v>200</v>
      </c>
      <c r="H137" s="177">
        <v>22.9</v>
      </c>
      <c r="K137" s="297" t="s">
        <v>63</v>
      </c>
      <c r="L137" s="284">
        <v>200</v>
      </c>
      <c r="M137" s="276">
        <v>22.9</v>
      </c>
      <c r="P137" s="196" t="s">
        <v>711</v>
      </c>
      <c r="Q137" s="177">
        <v>37</v>
      </c>
      <c r="R137" s="276">
        <v>11.19</v>
      </c>
      <c r="S137" s="107"/>
      <c r="U137" s="177" t="s">
        <v>618</v>
      </c>
      <c r="V137" s="177">
        <v>43</v>
      </c>
      <c r="W137" s="177">
        <v>4.67</v>
      </c>
      <c r="Z137" s="276" t="s">
        <v>914</v>
      </c>
      <c r="AA137" s="275"/>
      <c r="AB137" s="276">
        <v>4.63</v>
      </c>
    </row>
    <row r="138" spans="1:28">
      <c r="A138" s="276" t="s">
        <v>913</v>
      </c>
      <c r="B138" s="275">
        <v>200</v>
      </c>
      <c r="C138" s="276">
        <v>22.9</v>
      </c>
      <c r="F138" s="276" t="s">
        <v>891</v>
      </c>
      <c r="G138" s="275"/>
      <c r="H138" s="177">
        <v>3.73</v>
      </c>
      <c r="K138" s="276" t="s">
        <v>891</v>
      </c>
      <c r="L138" s="275"/>
      <c r="M138" s="177">
        <v>3.73</v>
      </c>
      <c r="P138" s="276" t="s">
        <v>913</v>
      </c>
      <c r="Q138" s="275">
        <v>200</v>
      </c>
      <c r="R138" s="276">
        <v>22.9</v>
      </c>
      <c r="S138" s="107"/>
      <c r="U138" s="177" t="s">
        <v>930</v>
      </c>
      <c r="V138" s="177">
        <v>22</v>
      </c>
      <c r="W138" s="276">
        <v>6.86</v>
      </c>
      <c r="Z138" s="223" t="s">
        <v>760</v>
      </c>
      <c r="AA138" s="206">
        <f>SUM(AA132:AA137)</f>
        <v>453</v>
      </c>
      <c r="AB138" s="289">
        <f>SUM(AB132:AB137)</f>
        <v>88</v>
      </c>
    </row>
    <row r="139" spans="1:28" ht="18" customHeight="1">
      <c r="A139" s="276" t="s">
        <v>942</v>
      </c>
      <c r="B139" s="275" t="s">
        <v>948</v>
      </c>
      <c r="C139" s="276">
        <v>6.28</v>
      </c>
      <c r="F139" s="324" t="s">
        <v>792</v>
      </c>
      <c r="G139" s="317" t="s">
        <v>949</v>
      </c>
      <c r="H139" s="317">
        <v>15.93</v>
      </c>
      <c r="K139" s="161" t="s">
        <v>760</v>
      </c>
      <c r="L139" s="262">
        <v>506</v>
      </c>
      <c r="M139" s="292">
        <f>SUM(M135:M138)</f>
        <v>90.000000000000014</v>
      </c>
      <c r="P139" s="276" t="s">
        <v>914</v>
      </c>
      <c r="Q139" s="275"/>
      <c r="R139" s="276">
        <v>4.63</v>
      </c>
      <c r="S139" s="107"/>
      <c r="U139" s="297" t="s">
        <v>63</v>
      </c>
      <c r="V139" s="284">
        <v>200</v>
      </c>
      <c r="W139" s="311">
        <v>22.9</v>
      </c>
      <c r="Z139" s="258"/>
      <c r="AA139" s="382"/>
      <c r="AB139" s="381"/>
    </row>
    <row r="140" spans="1:28">
      <c r="A140" s="276" t="s">
        <v>914</v>
      </c>
      <c r="B140" s="275"/>
      <c r="C140" s="276">
        <v>4.63</v>
      </c>
      <c r="F140" s="271" t="s">
        <v>760</v>
      </c>
      <c r="G140" s="328"/>
      <c r="H140" s="271">
        <f>SUM(H135:H139)</f>
        <v>90</v>
      </c>
      <c r="P140" s="223" t="s">
        <v>760</v>
      </c>
      <c r="Q140" s="206">
        <f>SUM(Q135:Q139)</f>
        <v>455</v>
      </c>
      <c r="R140" s="289">
        <f>SUM(R135:R139)</f>
        <v>90</v>
      </c>
      <c r="S140" s="381"/>
      <c r="U140" s="276" t="s">
        <v>891</v>
      </c>
      <c r="V140" s="275"/>
      <c r="W140" s="177">
        <v>3.73</v>
      </c>
      <c r="Z140" s="240" t="s">
        <v>945</v>
      </c>
    </row>
    <row r="141" spans="1:28">
      <c r="A141" s="223" t="s">
        <v>760</v>
      </c>
      <c r="B141" s="206">
        <f>SUM(B135:B140)</f>
        <v>454</v>
      </c>
      <c r="C141" s="289">
        <f>SUM(C135:C140)</f>
        <v>90</v>
      </c>
      <c r="U141" s="100" t="s">
        <v>760</v>
      </c>
      <c r="V141" s="100"/>
      <c r="W141" s="100">
        <f>SUM(W135:W140)</f>
        <v>90</v>
      </c>
      <c r="Z141" s="196" t="s">
        <v>630</v>
      </c>
      <c r="AA141" s="276">
        <v>75</v>
      </c>
      <c r="AB141" s="276">
        <v>34.11</v>
      </c>
    </row>
    <row r="142" spans="1:28">
      <c r="Z142" s="196" t="s">
        <v>929</v>
      </c>
      <c r="AA142" s="177">
        <v>150</v>
      </c>
      <c r="AB142" s="276">
        <v>12.57</v>
      </c>
    </row>
    <row r="143" spans="1:28">
      <c r="A143" s="240" t="s">
        <v>950</v>
      </c>
      <c r="F143" s="240" t="s">
        <v>951</v>
      </c>
      <c r="K143" s="240" t="s">
        <v>950</v>
      </c>
      <c r="P143" s="240" t="s">
        <v>952</v>
      </c>
      <c r="U143" s="240" t="s">
        <v>952</v>
      </c>
      <c r="Z143" s="196" t="s">
        <v>711</v>
      </c>
      <c r="AA143" s="177">
        <v>25</v>
      </c>
      <c r="AB143" s="276">
        <v>7.41</v>
      </c>
    </row>
    <row r="144" spans="1:28">
      <c r="A144" s="196" t="s">
        <v>274</v>
      </c>
      <c r="B144" s="276">
        <v>80</v>
      </c>
      <c r="C144" s="276">
        <v>36.56</v>
      </c>
      <c r="F144" s="276" t="s">
        <v>799</v>
      </c>
      <c r="G144" s="410" t="s">
        <v>443</v>
      </c>
      <c r="H144" s="178">
        <v>39.44</v>
      </c>
      <c r="K144" s="276" t="s">
        <v>487</v>
      </c>
      <c r="L144" s="389" t="s">
        <v>904</v>
      </c>
      <c r="M144" s="196">
        <v>48.85</v>
      </c>
      <c r="P144" s="196" t="s">
        <v>911</v>
      </c>
      <c r="Q144" s="276">
        <v>68</v>
      </c>
      <c r="R144" s="276">
        <v>36.04</v>
      </c>
      <c r="S144" s="107"/>
      <c r="U144" s="276" t="s">
        <v>928</v>
      </c>
      <c r="V144" s="275" t="s">
        <v>436</v>
      </c>
      <c r="W144" s="276">
        <v>44.54</v>
      </c>
      <c r="Z144" s="276" t="s">
        <v>913</v>
      </c>
      <c r="AA144" s="275">
        <v>200</v>
      </c>
      <c r="AB144" s="276">
        <v>22.9</v>
      </c>
    </row>
    <row r="145" spans="1:28">
      <c r="A145" s="196" t="s">
        <v>929</v>
      </c>
      <c r="B145" s="177">
        <v>150</v>
      </c>
      <c r="C145" s="276">
        <v>12.57</v>
      </c>
      <c r="F145" s="276" t="s">
        <v>490</v>
      </c>
      <c r="G145" s="411"/>
      <c r="H145" s="177">
        <v>7.82</v>
      </c>
      <c r="K145" s="276" t="s">
        <v>905</v>
      </c>
      <c r="L145" s="390"/>
      <c r="M145" s="196">
        <v>12.52</v>
      </c>
      <c r="P145" s="196" t="s">
        <v>912</v>
      </c>
      <c r="Q145" s="177">
        <v>150</v>
      </c>
      <c r="R145" s="276">
        <v>15.24</v>
      </c>
      <c r="S145" s="107"/>
      <c r="U145" s="276" t="s">
        <v>788</v>
      </c>
      <c r="V145" s="177">
        <v>24</v>
      </c>
      <c r="W145" s="276">
        <v>7.3</v>
      </c>
      <c r="Z145" s="276" t="s">
        <v>942</v>
      </c>
      <c r="AA145" s="275" t="s">
        <v>948</v>
      </c>
      <c r="AB145" s="276">
        <v>8.3800000000000008</v>
      </c>
    </row>
    <row r="146" spans="1:28">
      <c r="A146" s="196" t="s">
        <v>711</v>
      </c>
      <c r="B146" s="177">
        <v>24</v>
      </c>
      <c r="C146" s="276">
        <v>7.06</v>
      </c>
      <c r="F146" s="276" t="s">
        <v>63</v>
      </c>
      <c r="G146" s="275">
        <v>200</v>
      </c>
      <c r="H146" s="177">
        <v>22.9</v>
      </c>
      <c r="K146" s="297" t="s">
        <v>63</v>
      </c>
      <c r="L146" s="284">
        <v>200</v>
      </c>
      <c r="M146" s="311">
        <v>22.9</v>
      </c>
      <c r="P146" s="196" t="s">
        <v>711</v>
      </c>
      <c r="Q146" s="177">
        <v>16</v>
      </c>
      <c r="R146" s="276">
        <v>4.6900000000000004</v>
      </c>
      <c r="S146" s="107"/>
      <c r="U146" s="177" t="s">
        <v>618</v>
      </c>
      <c r="V146" s="177">
        <v>43</v>
      </c>
      <c r="W146" s="177">
        <v>4.67</v>
      </c>
      <c r="Z146" s="276" t="s">
        <v>914</v>
      </c>
      <c r="AA146" s="275"/>
      <c r="AB146" s="276">
        <v>4.63</v>
      </c>
    </row>
    <row r="147" spans="1:28">
      <c r="A147" s="276" t="s">
        <v>913</v>
      </c>
      <c r="B147" s="275">
        <v>200</v>
      </c>
      <c r="C147" s="276">
        <v>22.9</v>
      </c>
      <c r="F147" s="276" t="s">
        <v>891</v>
      </c>
      <c r="G147" s="275"/>
      <c r="H147" s="177">
        <v>3.73</v>
      </c>
      <c r="K147" s="276" t="s">
        <v>891</v>
      </c>
      <c r="L147" s="275"/>
      <c r="M147" s="177">
        <v>3.73</v>
      </c>
      <c r="P147" s="276" t="s">
        <v>913</v>
      </c>
      <c r="Q147" s="275">
        <v>200</v>
      </c>
      <c r="R147" s="276">
        <v>22.9</v>
      </c>
      <c r="S147" s="107"/>
      <c r="U147" s="297" t="s">
        <v>63</v>
      </c>
      <c r="V147" s="284">
        <v>200</v>
      </c>
      <c r="W147" s="311">
        <v>22.9</v>
      </c>
      <c r="Z147" s="223" t="s">
        <v>760</v>
      </c>
      <c r="AA147" s="206">
        <f>SUM(AA141:AA146)</f>
        <v>450</v>
      </c>
      <c r="AB147" s="289">
        <f>SUM(AB141:AB146)</f>
        <v>90</v>
      </c>
    </row>
    <row r="148" spans="1:28">
      <c r="A148" s="276" t="s">
        <v>914</v>
      </c>
      <c r="B148" s="275"/>
      <c r="C148" s="276">
        <v>4.63</v>
      </c>
      <c r="F148" s="394" t="s">
        <v>892</v>
      </c>
      <c r="G148" s="397" t="s">
        <v>893</v>
      </c>
      <c r="H148" s="394">
        <v>29.7</v>
      </c>
      <c r="K148" s="394" t="s">
        <v>944</v>
      </c>
      <c r="L148" s="397">
        <v>45</v>
      </c>
      <c r="M148" s="394">
        <v>20.56</v>
      </c>
      <c r="P148" s="276" t="s">
        <v>914</v>
      </c>
      <c r="Q148" s="275"/>
      <c r="R148" s="276">
        <v>4.63</v>
      </c>
      <c r="S148" s="107"/>
      <c r="U148" s="276" t="s">
        <v>891</v>
      </c>
      <c r="V148" s="275"/>
      <c r="W148" s="177">
        <v>3.73</v>
      </c>
    </row>
    <row r="149" spans="1:28">
      <c r="A149" s="394" t="s">
        <v>913</v>
      </c>
      <c r="B149" s="397"/>
      <c r="C149" s="394">
        <v>22.9</v>
      </c>
      <c r="F149" s="396" t="s">
        <v>894</v>
      </c>
      <c r="G149" s="396" t="s">
        <v>895</v>
      </c>
      <c r="H149" s="396">
        <v>21.41</v>
      </c>
      <c r="K149" s="394" t="s">
        <v>792</v>
      </c>
      <c r="L149" s="397">
        <v>100</v>
      </c>
      <c r="M149" s="394">
        <v>16.440000000000001</v>
      </c>
      <c r="P149" s="276" t="s">
        <v>953</v>
      </c>
      <c r="Q149" s="275">
        <v>100</v>
      </c>
      <c r="R149" s="276">
        <v>41.5</v>
      </c>
      <c r="S149" s="107"/>
      <c r="U149" s="412" t="s">
        <v>63</v>
      </c>
      <c r="V149" s="413">
        <v>200</v>
      </c>
      <c r="W149" s="414">
        <v>22.9</v>
      </c>
      <c r="Z149" s="240" t="s">
        <v>950</v>
      </c>
    </row>
    <row r="150" spans="1:28">
      <c r="A150" s="394" t="s">
        <v>954</v>
      </c>
      <c r="B150" s="397">
        <v>100</v>
      </c>
      <c r="C150" s="394">
        <v>18.38</v>
      </c>
      <c r="F150" s="271" t="s">
        <v>760</v>
      </c>
      <c r="G150" s="328">
        <v>567</v>
      </c>
      <c r="H150" s="271">
        <f>SUM(H144:H149)</f>
        <v>125</v>
      </c>
      <c r="K150" s="161" t="s">
        <v>760</v>
      </c>
      <c r="L150" s="262">
        <v>506</v>
      </c>
      <c r="M150" s="292">
        <f>SUM(M144:M149)</f>
        <v>125.00000000000001</v>
      </c>
      <c r="P150" s="223" t="s">
        <v>760</v>
      </c>
      <c r="Q150" s="275"/>
      <c r="R150" s="161">
        <f>SUM(R144:R149)</f>
        <v>125</v>
      </c>
      <c r="S150" s="129"/>
      <c r="U150" s="399" t="s">
        <v>940</v>
      </c>
      <c r="V150" s="399">
        <v>116</v>
      </c>
      <c r="W150" s="399">
        <v>18.96</v>
      </c>
      <c r="Z150" s="196" t="s">
        <v>630</v>
      </c>
      <c r="AA150" s="276">
        <v>75</v>
      </c>
      <c r="AB150" s="276">
        <v>34.11</v>
      </c>
    </row>
    <row r="151" spans="1:28">
      <c r="A151" s="394"/>
      <c r="B151" s="397"/>
      <c r="C151" s="394"/>
      <c r="U151" s="100" t="s">
        <v>760</v>
      </c>
      <c r="V151" s="100"/>
      <c r="W151" s="100">
        <f>SUM(W144:W150)</f>
        <v>125</v>
      </c>
      <c r="Z151" s="196" t="s">
        <v>929</v>
      </c>
      <c r="AA151" s="177">
        <v>150</v>
      </c>
      <c r="AB151" s="276">
        <v>12.57</v>
      </c>
    </row>
    <row r="152" spans="1:28">
      <c r="A152" s="223" t="s">
        <v>760</v>
      </c>
      <c r="B152" s="275"/>
      <c r="C152" s="161">
        <f>SUM(C144:C151)</f>
        <v>125</v>
      </c>
      <c r="Z152" s="196" t="s">
        <v>711</v>
      </c>
      <c r="AA152" s="177">
        <v>32</v>
      </c>
      <c r="AB152" s="276">
        <v>9.51</v>
      </c>
    </row>
    <row r="153" spans="1:28">
      <c r="A153" s="258"/>
      <c r="B153" s="261"/>
      <c r="C153" s="129"/>
      <c r="Z153" s="196"/>
      <c r="AA153" s="177"/>
      <c r="AB153" s="276"/>
    </row>
    <row r="154" spans="1:28">
      <c r="A154" s="258"/>
      <c r="B154" s="261"/>
      <c r="C154" s="129"/>
      <c r="Z154" s="196"/>
      <c r="AA154" s="177"/>
      <c r="AB154" s="276"/>
    </row>
    <row r="155" spans="1:28">
      <c r="A155" s="258"/>
      <c r="B155" s="261"/>
      <c r="C155" s="129"/>
      <c r="Z155" s="196"/>
      <c r="AA155" s="177"/>
      <c r="AB155" s="276"/>
    </row>
    <row r="156" spans="1:28">
      <c r="A156" s="258"/>
      <c r="B156" s="261"/>
      <c r="C156" s="129"/>
      <c r="Z156" s="196"/>
      <c r="AA156" s="177"/>
      <c r="AB156" s="276"/>
    </row>
    <row r="157" spans="1:28">
      <c r="A157" s="258"/>
      <c r="B157" s="261"/>
      <c r="C157" s="129"/>
      <c r="Z157" s="196"/>
      <c r="AA157" s="177"/>
      <c r="AB157" s="276"/>
    </row>
    <row r="158" spans="1:28">
      <c r="A158" s="258"/>
      <c r="B158" s="261"/>
      <c r="C158" s="129"/>
      <c r="Z158" s="196"/>
      <c r="AA158" s="177"/>
      <c r="AB158" s="276"/>
    </row>
    <row r="159" spans="1:28">
      <c r="A159" s="258"/>
      <c r="B159" s="261"/>
      <c r="C159" s="129"/>
      <c r="Z159" s="196"/>
      <c r="AA159" s="177"/>
      <c r="AB159" s="276"/>
    </row>
    <row r="160" spans="1:28">
      <c r="A160" s="258"/>
      <c r="B160" s="261"/>
      <c r="C160" s="129"/>
      <c r="Z160" s="196"/>
      <c r="AA160" s="177"/>
      <c r="AB160" s="276"/>
    </row>
    <row r="161" spans="1:28">
      <c r="A161" s="258"/>
      <c r="B161" s="261"/>
      <c r="C161" s="129"/>
      <c r="Z161" s="196"/>
      <c r="AA161" s="177"/>
      <c r="AB161" s="276"/>
    </row>
    <row r="162" spans="1:28">
      <c r="A162" s="258"/>
      <c r="B162" s="261"/>
      <c r="C162" s="129"/>
      <c r="Z162" s="196"/>
      <c r="AA162" s="177"/>
      <c r="AB162" s="276"/>
    </row>
    <row r="163" spans="1:28">
      <c r="A163" s="258"/>
      <c r="B163" s="261"/>
      <c r="C163" s="129"/>
      <c r="Z163" s="196"/>
      <c r="AA163" s="177"/>
      <c r="AB163" s="276"/>
    </row>
    <row r="164" spans="1:28">
      <c r="A164" s="258"/>
      <c r="B164" s="261"/>
      <c r="C164" s="129"/>
      <c r="Z164" s="196"/>
      <c r="AA164" s="177"/>
      <c r="AB164" s="276"/>
    </row>
    <row r="165" spans="1:28">
      <c r="A165" s="258"/>
      <c r="B165" s="261"/>
      <c r="C165" s="129"/>
      <c r="Z165" s="196"/>
      <c r="AA165" s="177"/>
      <c r="AB165" s="276"/>
    </row>
    <row r="166" spans="1:28">
      <c r="A166" s="258"/>
      <c r="B166" s="261"/>
      <c r="C166" s="129"/>
      <c r="Z166" s="196"/>
      <c r="AA166" s="177"/>
      <c r="AB166" s="276"/>
    </row>
    <row r="167" spans="1:28">
      <c r="A167" s="258"/>
      <c r="B167" s="261"/>
      <c r="C167" s="129"/>
      <c r="Z167" s="196"/>
      <c r="AA167" s="177"/>
      <c r="AB167" s="276"/>
    </row>
    <row r="168" spans="1:28">
      <c r="A168" s="258"/>
      <c r="B168" s="261"/>
      <c r="C168" s="129"/>
      <c r="Z168" s="196"/>
      <c r="AA168" s="177"/>
      <c r="AB168" s="276"/>
    </row>
    <row r="169" spans="1:28">
      <c r="A169" s="258"/>
      <c r="B169" s="261"/>
      <c r="C169" s="129"/>
      <c r="Z169" s="196"/>
      <c r="AA169" s="177"/>
      <c r="AB169" s="276"/>
    </row>
    <row r="170" spans="1:28">
      <c r="A170" s="258"/>
      <c r="B170" s="261"/>
      <c r="C170" s="129"/>
      <c r="Z170" s="196"/>
      <c r="AA170" s="177"/>
      <c r="AB170" s="276"/>
    </row>
    <row r="171" spans="1:28">
      <c r="A171" s="258"/>
      <c r="B171" s="261"/>
      <c r="C171" s="129"/>
      <c r="Z171" s="196"/>
      <c r="AA171" s="177"/>
      <c r="AB171" s="276"/>
    </row>
    <row r="172" spans="1:28">
      <c r="A172" s="258"/>
      <c r="B172" s="261"/>
      <c r="C172" s="129"/>
      <c r="Z172" s="196"/>
      <c r="AA172" s="177"/>
      <c r="AB172" s="276"/>
    </row>
    <row r="173" spans="1:28">
      <c r="A173" s="258"/>
      <c r="B173" s="261"/>
      <c r="C173" s="129"/>
      <c r="Z173" s="196"/>
      <c r="AA173" s="177"/>
      <c r="AB173" s="276"/>
    </row>
    <row r="174" spans="1:28">
      <c r="A174" s="258"/>
      <c r="B174" s="261"/>
      <c r="C174" s="129"/>
      <c r="Z174" s="196"/>
      <c r="AA174" s="177"/>
      <c r="AB174" s="276"/>
    </row>
    <row r="175" spans="1:28">
      <c r="A175" s="258"/>
      <c r="B175" s="261"/>
      <c r="C175" s="129"/>
      <c r="Z175" s="196"/>
      <c r="AA175" s="177"/>
      <c r="AB175" s="276"/>
    </row>
    <row r="176" spans="1:28">
      <c r="A176" s="258"/>
      <c r="B176" s="261"/>
      <c r="C176" s="129"/>
      <c r="Z176" s="196"/>
      <c r="AA176" s="177"/>
      <c r="AB176" s="276"/>
    </row>
    <row r="177" spans="1:28">
      <c r="A177" s="258"/>
      <c r="B177" s="261"/>
      <c r="C177" s="129"/>
      <c r="Z177" s="196"/>
      <c r="AA177" s="177"/>
      <c r="AB177" s="276"/>
    </row>
    <row r="178" spans="1:28">
      <c r="A178" s="258"/>
      <c r="B178" s="261"/>
      <c r="C178" s="129"/>
      <c r="Z178" s="196"/>
      <c r="AA178" s="177"/>
      <c r="AB178" s="276"/>
    </row>
    <row r="179" spans="1:28">
      <c r="A179" s="258"/>
      <c r="B179" s="261"/>
      <c r="C179" s="129"/>
      <c r="Z179" s="196"/>
      <c r="AA179" s="177"/>
      <c r="AB179" s="276"/>
    </row>
    <row r="180" spans="1:28">
      <c r="A180" s="258"/>
      <c r="B180" s="261"/>
      <c r="C180" s="129"/>
      <c r="Z180" s="196"/>
      <c r="AA180" s="177"/>
      <c r="AB180" s="276"/>
    </row>
    <row r="181" spans="1:28">
      <c r="A181" s="258"/>
      <c r="B181" s="261"/>
      <c r="C181" s="129"/>
      <c r="Z181" s="196"/>
      <c r="AA181" s="177"/>
      <c r="AB181" s="276"/>
    </row>
    <row r="182" spans="1:28">
      <c r="A182" s="258"/>
      <c r="B182" s="261"/>
      <c r="C182" s="129"/>
      <c r="Z182" s="196"/>
      <c r="AA182" s="177"/>
      <c r="AB182" s="276"/>
    </row>
    <row r="183" spans="1:28">
      <c r="A183" s="258"/>
      <c r="B183" s="261"/>
      <c r="C183" s="129"/>
      <c r="Z183" s="196"/>
      <c r="AA183" s="177"/>
      <c r="AB183" s="276"/>
    </row>
    <row r="184" spans="1:28">
      <c r="A184" s="258"/>
      <c r="B184" s="261"/>
      <c r="C184" s="129"/>
      <c r="Z184" s="196"/>
      <c r="AA184" s="177"/>
      <c r="AB184" s="276"/>
    </row>
    <row r="185" spans="1:28">
      <c r="A185" s="258"/>
      <c r="B185" s="261"/>
      <c r="C185" s="129"/>
      <c r="Z185" s="196"/>
      <c r="AA185" s="177"/>
      <c r="AB185" s="276"/>
    </row>
    <row r="186" spans="1:28">
      <c r="A186" s="258"/>
      <c r="B186" s="261"/>
      <c r="C186" s="129"/>
      <c r="Z186" s="196"/>
      <c r="AA186" s="177"/>
      <c r="AB186" s="276"/>
    </row>
    <row r="187" spans="1:28">
      <c r="A187" s="258"/>
      <c r="B187" s="261"/>
      <c r="C187" s="129"/>
      <c r="Z187" s="196"/>
      <c r="AA187" s="177"/>
      <c r="AB187" s="276"/>
    </row>
    <row r="188" spans="1:28">
      <c r="A188" s="258"/>
      <c r="B188" s="261"/>
      <c r="C188" s="129"/>
      <c r="Z188" s="196"/>
      <c r="AA188" s="177"/>
      <c r="AB188" s="276"/>
    </row>
    <row r="189" spans="1:28">
      <c r="A189" s="258"/>
      <c r="B189" s="261"/>
      <c r="C189" s="129"/>
      <c r="Z189" s="196"/>
      <c r="AA189" s="177"/>
      <c r="AB189" s="276"/>
    </row>
    <row r="190" spans="1:28">
      <c r="Z190" s="276" t="s">
        <v>913</v>
      </c>
      <c r="AA190" s="275">
        <v>200</v>
      </c>
      <c r="AB190" s="276">
        <v>22.9</v>
      </c>
    </row>
    <row r="191" spans="1:28">
      <c r="Z191" s="276"/>
      <c r="AA191" s="275"/>
      <c r="AB191" s="276"/>
    </row>
    <row r="192" spans="1:28">
      <c r="Z192" s="276"/>
      <c r="AA192" s="275"/>
      <c r="AB192" s="276"/>
    </row>
    <row r="193" spans="1:28">
      <c r="Z193" s="276"/>
      <c r="AA193" s="275"/>
      <c r="AB193" s="276"/>
    </row>
    <row r="194" spans="1:28">
      <c r="Z194" s="276"/>
      <c r="AA194" s="275"/>
      <c r="AB194" s="276"/>
    </row>
    <row r="195" spans="1:28">
      <c r="Z195" s="276" t="s">
        <v>914</v>
      </c>
      <c r="AA195" s="275"/>
      <c r="AB195" s="276">
        <v>4.63</v>
      </c>
    </row>
    <row r="196" spans="1:28">
      <c r="Z196" s="394" t="s">
        <v>913</v>
      </c>
      <c r="AA196" s="397"/>
      <c r="AB196" s="394">
        <v>22.9</v>
      </c>
    </row>
    <row r="197" spans="1:28">
      <c r="Z197" s="394" t="s">
        <v>954</v>
      </c>
      <c r="AA197" s="397">
        <v>100</v>
      </c>
      <c r="AB197" s="394">
        <v>18.38</v>
      </c>
    </row>
    <row r="198" spans="1:28">
      <c r="Z198" s="223" t="s">
        <v>760</v>
      </c>
      <c r="AA198" s="275"/>
      <c r="AB198" s="161">
        <f>SUM(AB150:AB197)</f>
        <v>125</v>
      </c>
    </row>
    <row r="200" spans="1:28">
      <c r="A200" s="214" t="s">
        <v>671</v>
      </c>
      <c r="F200" s="765">
        <v>45552</v>
      </c>
      <c r="G200" s="765"/>
      <c r="H200" s="765"/>
      <c r="K200" s="240" t="s">
        <v>955</v>
      </c>
      <c r="P200" s="380" t="s">
        <v>923</v>
      </c>
      <c r="U200" s="766" t="s">
        <v>924</v>
      </c>
      <c r="V200" s="766"/>
    </row>
    <row r="201" spans="1:28">
      <c r="A201" s="380" t="s">
        <v>925</v>
      </c>
      <c r="F201" s="240" t="s">
        <v>897</v>
      </c>
      <c r="K201" s="240" t="s">
        <v>897</v>
      </c>
      <c r="P201" s="240" t="s">
        <v>897</v>
      </c>
      <c r="U201" s="50" t="s">
        <v>897</v>
      </c>
    </row>
    <row r="202" spans="1:28">
      <c r="A202" s="240" t="s">
        <v>897</v>
      </c>
      <c r="F202" s="276" t="s">
        <v>926</v>
      </c>
      <c r="G202" s="767" t="s">
        <v>927</v>
      </c>
      <c r="H202" s="317">
        <v>26.29</v>
      </c>
      <c r="K202" s="276" t="s">
        <v>487</v>
      </c>
      <c r="L202" s="737" t="s">
        <v>898</v>
      </c>
      <c r="M202" s="196">
        <v>48.85</v>
      </c>
      <c r="P202" s="196" t="s">
        <v>911</v>
      </c>
      <c r="Q202" s="276">
        <v>68</v>
      </c>
      <c r="R202" s="276">
        <v>36.04</v>
      </c>
      <c r="U202" s="276" t="s">
        <v>928</v>
      </c>
      <c r="V202" s="275" t="s">
        <v>436</v>
      </c>
      <c r="W202" s="276">
        <v>44.54</v>
      </c>
    </row>
    <row r="203" spans="1:28">
      <c r="A203" s="196" t="s">
        <v>630</v>
      </c>
      <c r="B203" s="276">
        <v>75</v>
      </c>
      <c r="C203" s="276">
        <v>34.11</v>
      </c>
      <c r="F203" s="276" t="s">
        <v>490</v>
      </c>
      <c r="G203" s="767"/>
      <c r="H203" s="317">
        <v>12</v>
      </c>
      <c r="K203" s="276" t="s">
        <v>899</v>
      </c>
      <c r="L203" s="737"/>
      <c r="M203" s="196">
        <v>9.52</v>
      </c>
      <c r="P203" s="196" t="s">
        <v>912</v>
      </c>
      <c r="Q203" s="177">
        <v>150</v>
      </c>
      <c r="R203" s="276">
        <v>15.24</v>
      </c>
      <c r="U203" s="276" t="s">
        <v>788</v>
      </c>
      <c r="V203" s="177">
        <v>15</v>
      </c>
      <c r="W203" s="276">
        <v>4.29</v>
      </c>
    </row>
    <row r="204" spans="1:28">
      <c r="A204" s="196" t="s">
        <v>929</v>
      </c>
      <c r="B204" s="177">
        <v>150</v>
      </c>
      <c r="C204" s="276">
        <v>12.57</v>
      </c>
      <c r="F204" s="276" t="s">
        <v>63</v>
      </c>
      <c r="G204" s="383">
        <v>200</v>
      </c>
      <c r="H204" s="317">
        <v>22.9</v>
      </c>
      <c r="K204" s="297" t="s">
        <v>63</v>
      </c>
      <c r="L204" s="284">
        <v>200</v>
      </c>
      <c r="M204" s="311">
        <v>22.9</v>
      </c>
      <c r="P204" s="196" t="s">
        <v>711</v>
      </c>
      <c r="Q204" s="177">
        <v>21</v>
      </c>
      <c r="R204" s="276">
        <v>6.19</v>
      </c>
      <c r="U204" s="177" t="s">
        <v>852</v>
      </c>
      <c r="V204" s="177">
        <v>20</v>
      </c>
      <c r="W204" s="177">
        <v>2.68</v>
      </c>
    </row>
    <row r="205" spans="1:28">
      <c r="A205" s="196" t="s">
        <v>711</v>
      </c>
      <c r="B205" s="177">
        <v>29</v>
      </c>
      <c r="C205" s="276">
        <v>8.6999999999999993</v>
      </c>
      <c r="F205" s="276" t="s">
        <v>891</v>
      </c>
      <c r="G205" s="383"/>
      <c r="H205" s="317">
        <v>3.73</v>
      </c>
      <c r="K205" s="276" t="s">
        <v>891</v>
      </c>
      <c r="L205" s="275"/>
      <c r="M205" s="177">
        <v>3.73</v>
      </c>
      <c r="P205" s="276" t="s">
        <v>913</v>
      </c>
      <c r="Q205" s="275">
        <v>200</v>
      </c>
      <c r="R205" s="276">
        <v>22.9</v>
      </c>
      <c r="U205" s="177" t="s">
        <v>930</v>
      </c>
      <c r="V205" s="177">
        <v>22</v>
      </c>
      <c r="W205" s="177">
        <v>6.86</v>
      </c>
    </row>
    <row r="206" spans="1:28">
      <c r="A206" s="285" t="s">
        <v>913</v>
      </c>
      <c r="B206" s="384">
        <v>200</v>
      </c>
      <c r="C206" s="285">
        <v>22.9</v>
      </c>
      <c r="F206" s="324" t="s">
        <v>792</v>
      </c>
      <c r="G206" s="385" t="s">
        <v>932</v>
      </c>
      <c r="H206" s="317">
        <v>20.079999999999998</v>
      </c>
      <c r="K206" s="161" t="s">
        <v>760</v>
      </c>
      <c r="L206" s="262">
        <v>506</v>
      </c>
      <c r="M206" s="292">
        <f>SUM(M202:M205)</f>
        <v>85.000000000000014</v>
      </c>
      <c r="P206" s="276" t="s">
        <v>914</v>
      </c>
      <c r="Q206" s="275"/>
      <c r="R206" s="276">
        <v>4.63</v>
      </c>
      <c r="U206" s="297" t="s">
        <v>63</v>
      </c>
      <c r="V206" s="284">
        <v>200</v>
      </c>
      <c r="W206" s="311">
        <v>22.9</v>
      </c>
    </row>
    <row r="207" spans="1:28">
      <c r="A207" s="177" t="s">
        <v>561</v>
      </c>
      <c r="B207" s="177" t="s">
        <v>673</v>
      </c>
      <c r="C207" s="177">
        <v>2.09</v>
      </c>
      <c r="F207" s="271" t="s">
        <v>760</v>
      </c>
      <c r="G207" s="386">
        <v>567</v>
      </c>
      <c r="H207" s="387">
        <f>SUM(H202:H206)</f>
        <v>85</v>
      </c>
      <c r="P207" s="223" t="s">
        <v>760</v>
      </c>
      <c r="Q207" s="206">
        <f>SUM(Q202:Q206)</f>
        <v>439</v>
      </c>
      <c r="R207" s="289">
        <f>SUM(R202:R206)</f>
        <v>85</v>
      </c>
      <c r="U207" s="276" t="s">
        <v>891</v>
      </c>
      <c r="V207" s="275"/>
      <c r="W207" s="177">
        <v>3.73</v>
      </c>
    </row>
    <row r="208" spans="1:28">
      <c r="A208" s="311" t="s">
        <v>914</v>
      </c>
      <c r="B208" s="388"/>
      <c r="C208" s="311">
        <v>4.63</v>
      </c>
      <c r="F208" s="129"/>
      <c r="G208" s="260"/>
      <c r="H208" s="240"/>
      <c r="U208" s="100" t="s">
        <v>760</v>
      </c>
      <c r="V208" s="100"/>
      <c r="W208" s="100">
        <f>SUM(W202:W207)</f>
        <v>85</v>
      </c>
    </row>
    <row r="209" spans="1:23">
      <c r="A209" s="223" t="s">
        <v>760</v>
      </c>
      <c r="B209" s="206">
        <f>SUM(B203:B208)</f>
        <v>454</v>
      </c>
      <c r="C209" s="289">
        <f>SUM(C203:C208)</f>
        <v>85</v>
      </c>
      <c r="F209" s="129"/>
      <c r="G209" s="260"/>
      <c r="H209" s="240"/>
    </row>
    <row r="210" spans="1:23">
      <c r="F210" s="240" t="s">
        <v>933</v>
      </c>
      <c r="K210" s="240" t="s">
        <v>934</v>
      </c>
      <c r="P210" s="240" t="s">
        <v>900</v>
      </c>
      <c r="U210" s="240" t="s">
        <v>900</v>
      </c>
    </row>
    <row r="211" spans="1:23">
      <c r="A211" s="240" t="s">
        <v>933</v>
      </c>
      <c r="F211" s="276" t="s">
        <v>926</v>
      </c>
      <c r="G211" s="767" t="s">
        <v>927</v>
      </c>
      <c r="H211" s="317">
        <v>26.29</v>
      </c>
      <c r="K211" s="276" t="s">
        <v>487</v>
      </c>
      <c r="L211" s="389" t="s">
        <v>898</v>
      </c>
      <c r="M211" s="196">
        <v>48.85</v>
      </c>
      <c r="P211" s="196" t="s">
        <v>911</v>
      </c>
      <c r="Q211" s="276">
        <v>68</v>
      </c>
      <c r="R211" s="276">
        <v>36.06</v>
      </c>
      <c r="U211" s="276" t="s">
        <v>928</v>
      </c>
      <c r="V211" s="275" t="s">
        <v>436</v>
      </c>
      <c r="W211" s="276">
        <v>44.54</v>
      </c>
    </row>
    <row r="212" spans="1:23">
      <c r="A212" s="196" t="s">
        <v>630</v>
      </c>
      <c r="B212" s="276">
        <v>75</v>
      </c>
      <c r="C212" s="276">
        <v>34.11</v>
      </c>
      <c r="F212" s="276" t="s">
        <v>490</v>
      </c>
      <c r="G212" s="767"/>
      <c r="H212" s="317">
        <v>12</v>
      </c>
      <c r="K212" s="276" t="s">
        <v>899</v>
      </c>
      <c r="L212" s="390"/>
      <c r="M212" s="196">
        <v>9.52</v>
      </c>
      <c r="P212" s="196" t="s">
        <v>912</v>
      </c>
      <c r="Q212" s="177">
        <v>150</v>
      </c>
      <c r="R212" s="276">
        <v>15.24</v>
      </c>
      <c r="U212" s="276" t="s">
        <v>788</v>
      </c>
      <c r="V212" s="177">
        <v>15</v>
      </c>
      <c r="W212" s="276">
        <v>4.29</v>
      </c>
    </row>
    <row r="213" spans="1:23">
      <c r="A213" s="196" t="s">
        <v>929</v>
      </c>
      <c r="B213" s="177">
        <v>150</v>
      </c>
      <c r="C213" s="276">
        <v>12.57</v>
      </c>
      <c r="F213" s="276" t="s">
        <v>63</v>
      </c>
      <c r="G213" s="383">
        <v>200</v>
      </c>
      <c r="H213" s="317">
        <v>22.9</v>
      </c>
      <c r="K213" s="297" t="s">
        <v>63</v>
      </c>
      <c r="L213" s="284">
        <v>200</v>
      </c>
      <c r="M213" s="311">
        <v>22.9</v>
      </c>
      <c r="P213" s="196" t="s">
        <v>711</v>
      </c>
      <c r="Q213" s="177">
        <v>27</v>
      </c>
      <c r="R213" s="276">
        <v>7.92</v>
      </c>
      <c r="U213" s="177" t="s">
        <v>852</v>
      </c>
      <c r="V213" s="177">
        <v>20</v>
      </c>
      <c r="W213" s="177">
        <v>2.68</v>
      </c>
    </row>
    <row r="214" spans="1:23">
      <c r="A214" s="196" t="s">
        <v>711</v>
      </c>
      <c r="B214" s="177">
        <v>29</v>
      </c>
      <c r="C214" s="276">
        <v>8.6999999999999993</v>
      </c>
      <c r="F214" s="276" t="s">
        <v>891</v>
      </c>
      <c r="G214" s="383"/>
      <c r="H214" s="317">
        <v>3.73</v>
      </c>
      <c r="K214" s="391" t="s">
        <v>792</v>
      </c>
      <c r="L214" s="392" t="s">
        <v>901</v>
      </c>
      <c r="M214" s="393">
        <v>32.729999999999997</v>
      </c>
      <c r="P214" s="276" t="s">
        <v>913</v>
      </c>
      <c r="Q214" s="275">
        <v>200</v>
      </c>
      <c r="R214" s="276">
        <v>22.9</v>
      </c>
      <c r="U214" s="177" t="s">
        <v>930</v>
      </c>
      <c r="V214" s="177">
        <v>22</v>
      </c>
      <c r="W214" s="177">
        <v>6.86</v>
      </c>
    </row>
    <row r="215" spans="1:23" ht="30">
      <c r="A215" s="285" t="s">
        <v>913</v>
      </c>
      <c r="B215" s="384">
        <v>200</v>
      </c>
      <c r="C215" s="285">
        <v>22.9</v>
      </c>
      <c r="F215" s="177" t="s">
        <v>63</v>
      </c>
      <c r="G215" s="415">
        <v>200</v>
      </c>
      <c r="H215" s="317">
        <v>22.9</v>
      </c>
      <c r="K215" s="391" t="s">
        <v>935</v>
      </c>
      <c r="L215" s="392">
        <v>100</v>
      </c>
      <c r="M215" s="393">
        <v>29.37</v>
      </c>
      <c r="P215" s="276" t="s">
        <v>914</v>
      </c>
      <c r="Q215" s="275"/>
      <c r="R215" s="276">
        <v>4.63</v>
      </c>
      <c r="U215" s="297" t="s">
        <v>63</v>
      </c>
      <c r="V215" s="284">
        <v>200</v>
      </c>
      <c r="W215" s="311">
        <v>22.9</v>
      </c>
    </row>
    <row r="216" spans="1:23">
      <c r="A216" s="177" t="s">
        <v>561</v>
      </c>
      <c r="B216" s="177" t="s">
        <v>673</v>
      </c>
      <c r="C216" s="177">
        <v>2.09</v>
      </c>
      <c r="F216" s="177" t="s">
        <v>936</v>
      </c>
      <c r="G216" s="415">
        <v>120</v>
      </c>
      <c r="H216" s="317">
        <v>42.02</v>
      </c>
      <c r="K216" s="391" t="s">
        <v>63</v>
      </c>
      <c r="L216" s="392">
        <v>200</v>
      </c>
      <c r="M216" s="393">
        <v>22.9</v>
      </c>
      <c r="P216" s="276" t="s">
        <v>937</v>
      </c>
      <c r="Q216" s="275"/>
      <c r="R216" s="276">
        <v>53.37</v>
      </c>
      <c r="U216" s="276" t="s">
        <v>891</v>
      </c>
      <c r="V216" s="275"/>
      <c r="W216" s="177">
        <v>3.73</v>
      </c>
    </row>
    <row r="217" spans="1:23">
      <c r="A217" s="311" t="s">
        <v>914</v>
      </c>
      <c r="B217" s="388"/>
      <c r="C217" s="311">
        <v>4.63</v>
      </c>
      <c r="F217" s="317" t="s">
        <v>792</v>
      </c>
      <c r="G217" s="385" t="s">
        <v>939</v>
      </c>
      <c r="H217" s="317">
        <v>40.159999999999997</v>
      </c>
      <c r="K217" s="276" t="s">
        <v>891</v>
      </c>
      <c r="L217" s="275"/>
      <c r="M217" s="177">
        <v>3.73</v>
      </c>
      <c r="P217" s="276" t="s">
        <v>917</v>
      </c>
      <c r="Q217" s="275">
        <v>0.5</v>
      </c>
      <c r="R217" s="276">
        <v>29.88</v>
      </c>
      <c r="U217" s="399" t="s">
        <v>63</v>
      </c>
      <c r="V217" s="400">
        <v>200</v>
      </c>
      <c r="W217" s="399">
        <v>22.9</v>
      </c>
    </row>
    <row r="218" spans="1:23">
      <c r="A218" s="401" t="s">
        <v>913</v>
      </c>
      <c r="B218" s="402">
        <v>200</v>
      </c>
      <c r="C218" s="401">
        <v>22.9</v>
      </c>
      <c r="F218" s="271" t="s">
        <v>760</v>
      </c>
      <c r="G218" s="386">
        <v>567</v>
      </c>
      <c r="H218" s="387">
        <f>SUM(H211:H217)</f>
        <v>170</v>
      </c>
      <c r="K218" s="161" t="s">
        <v>760</v>
      </c>
      <c r="L218" s="262">
        <v>506</v>
      </c>
      <c r="M218" s="292">
        <f>SUM(M211:M217)</f>
        <v>170</v>
      </c>
      <c r="P218" s="223" t="s">
        <v>760</v>
      </c>
      <c r="Q218" s="206">
        <f>SUM(Q211:Q217)</f>
        <v>445.5</v>
      </c>
      <c r="R218" s="289">
        <f>SUM(R211:R217)</f>
        <v>170</v>
      </c>
      <c r="U218" s="403" t="s">
        <v>792</v>
      </c>
      <c r="V218" s="404">
        <v>100</v>
      </c>
      <c r="W218" s="405">
        <v>16.5</v>
      </c>
    </row>
    <row r="219" spans="1:23">
      <c r="A219" s="406" t="s">
        <v>674</v>
      </c>
      <c r="B219" s="407">
        <v>125</v>
      </c>
      <c r="C219" s="407">
        <v>20.6</v>
      </c>
      <c r="U219" s="399" t="s">
        <v>456</v>
      </c>
      <c r="V219" s="399">
        <v>170</v>
      </c>
      <c r="W219" s="399">
        <v>29.13</v>
      </c>
    </row>
    <row r="220" spans="1:23">
      <c r="A220" s="406" t="s">
        <v>675</v>
      </c>
      <c r="B220" s="407" t="s">
        <v>590</v>
      </c>
      <c r="C220" s="407">
        <v>41.5</v>
      </c>
      <c r="U220" s="399" t="s">
        <v>940</v>
      </c>
      <c r="V220" s="399">
        <v>100</v>
      </c>
      <c r="W220" s="399">
        <v>16.47</v>
      </c>
    </row>
    <row r="221" spans="1:23">
      <c r="A221" s="408" t="s">
        <v>676</v>
      </c>
      <c r="B221" s="409"/>
      <c r="C221" s="408" t="e">
        <f ca="1">SUM(C212:C221)</f>
        <v>#VALUE!</v>
      </c>
      <c r="U221" s="223" t="s">
        <v>760</v>
      </c>
      <c r="V221" s="206"/>
      <c r="W221" s="289">
        <f>SUM(W211:W220)</f>
        <v>170</v>
      </c>
    </row>
    <row r="223" spans="1:23">
      <c r="A223" s="240" t="s">
        <v>941</v>
      </c>
      <c r="F223" s="240" t="s">
        <v>941</v>
      </c>
      <c r="K223" s="240" t="s">
        <v>941</v>
      </c>
      <c r="P223" s="240" t="s">
        <v>941</v>
      </c>
      <c r="U223" s="240" t="s">
        <v>941</v>
      </c>
    </row>
    <row r="224" spans="1:23">
      <c r="A224" s="196" t="s">
        <v>630</v>
      </c>
      <c r="B224" s="276">
        <v>75</v>
      </c>
      <c r="C224" s="276">
        <v>34.11</v>
      </c>
      <c r="F224" s="276" t="s">
        <v>799</v>
      </c>
      <c r="G224" s="410" t="s">
        <v>443</v>
      </c>
      <c r="H224" s="178">
        <v>39.44</v>
      </c>
      <c r="K224" s="276" t="s">
        <v>487</v>
      </c>
      <c r="L224" s="737" t="s">
        <v>904</v>
      </c>
      <c r="M224" s="196">
        <v>48.85</v>
      </c>
      <c r="P224" s="196" t="s">
        <v>911</v>
      </c>
      <c r="Q224" s="276">
        <v>68</v>
      </c>
      <c r="R224" s="276">
        <v>36.04</v>
      </c>
      <c r="U224" s="276" t="s">
        <v>928</v>
      </c>
      <c r="V224" s="275" t="s">
        <v>436</v>
      </c>
      <c r="W224" s="276">
        <v>44.54</v>
      </c>
    </row>
    <row r="225" spans="1:23">
      <c r="A225" s="196" t="s">
        <v>929</v>
      </c>
      <c r="B225" s="177">
        <v>150</v>
      </c>
      <c r="C225" s="276">
        <v>12.57</v>
      </c>
      <c r="F225" s="276" t="s">
        <v>490</v>
      </c>
      <c r="G225" s="411"/>
      <c r="H225" s="177">
        <v>7.82</v>
      </c>
      <c r="K225" s="276" t="s">
        <v>905</v>
      </c>
      <c r="L225" s="737"/>
      <c r="M225" s="196">
        <v>12.52</v>
      </c>
      <c r="P225" s="196" t="s">
        <v>912</v>
      </c>
      <c r="Q225" s="177">
        <v>150</v>
      </c>
      <c r="R225" s="276">
        <v>15.24</v>
      </c>
      <c r="U225" s="276" t="s">
        <v>788</v>
      </c>
      <c r="V225" s="177">
        <v>24</v>
      </c>
      <c r="W225" s="276">
        <v>7.29</v>
      </c>
    </row>
    <row r="226" spans="1:23">
      <c r="A226" s="196" t="s">
        <v>711</v>
      </c>
      <c r="B226" s="177">
        <v>28</v>
      </c>
      <c r="C226" s="276">
        <v>8.51</v>
      </c>
      <c r="F226" s="276" t="s">
        <v>63</v>
      </c>
      <c r="G226" s="275">
        <v>200</v>
      </c>
      <c r="H226" s="177">
        <v>22.9</v>
      </c>
      <c r="K226" s="297" t="s">
        <v>63</v>
      </c>
      <c r="L226" s="284">
        <v>200</v>
      </c>
      <c r="M226" s="311">
        <v>22.9</v>
      </c>
      <c r="P226" s="196" t="s">
        <v>711</v>
      </c>
      <c r="Q226" s="177">
        <v>31</v>
      </c>
      <c r="R226" s="276">
        <v>9.19</v>
      </c>
      <c r="U226" s="177" t="s">
        <v>852</v>
      </c>
      <c r="V226" s="177">
        <v>20</v>
      </c>
      <c r="W226" s="177">
        <v>2.68</v>
      </c>
    </row>
    <row r="227" spans="1:23">
      <c r="A227" s="276" t="s">
        <v>913</v>
      </c>
      <c r="B227" s="275">
        <v>200</v>
      </c>
      <c r="C227" s="276">
        <v>22.9</v>
      </c>
      <c r="F227" s="276" t="s">
        <v>891</v>
      </c>
      <c r="G227" s="275"/>
      <c r="H227" s="177">
        <v>3.73</v>
      </c>
      <c r="K227" s="276" t="s">
        <v>891</v>
      </c>
      <c r="L227" s="275"/>
      <c r="M227" s="177">
        <v>3.73</v>
      </c>
      <c r="P227" s="276" t="s">
        <v>913</v>
      </c>
      <c r="Q227" s="275">
        <v>200</v>
      </c>
      <c r="R227" s="276">
        <v>22.9</v>
      </c>
      <c r="U227" s="177" t="s">
        <v>930</v>
      </c>
      <c r="V227" s="177">
        <v>22</v>
      </c>
      <c r="W227" s="177">
        <v>6.86</v>
      </c>
    </row>
    <row r="228" spans="1:23">
      <c r="A228" s="276" t="s">
        <v>942</v>
      </c>
      <c r="B228" s="275" t="s">
        <v>943</v>
      </c>
      <c r="C228" s="276">
        <v>5.28</v>
      </c>
      <c r="F228" s="324" t="s">
        <v>944</v>
      </c>
      <c r="G228" s="317">
        <v>30</v>
      </c>
      <c r="H228" s="317">
        <v>14.11</v>
      </c>
      <c r="K228" s="161" t="s">
        <v>760</v>
      </c>
      <c r="L228" s="262">
        <v>506</v>
      </c>
      <c r="M228" s="292">
        <f>SUM(M224:M227)</f>
        <v>88.000000000000014</v>
      </c>
      <c r="P228" s="276" t="s">
        <v>914</v>
      </c>
      <c r="Q228" s="275"/>
      <c r="R228" s="276">
        <v>4.63</v>
      </c>
      <c r="U228" s="297" t="s">
        <v>63</v>
      </c>
      <c r="V228" s="284">
        <v>200</v>
      </c>
      <c r="W228" s="311">
        <v>22.9</v>
      </c>
    </row>
    <row r="229" spans="1:23">
      <c r="A229" s="276" t="s">
        <v>914</v>
      </c>
      <c r="B229" s="275"/>
      <c r="C229" s="276">
        <v>4.63</v>
      </c>
      <c r="F229" s="271" t="s">
        <v>760</v>
      </c>
      <c r="G229" s="328">
        <v>567</v>
      </c>
      <c r="H229" s="271">
        <f>SUM(H224:H228)</f>
        <v>88</v>
      </c>
      <c r="P229" s="223" t="s">
        <v>760</v>
      </c>
      <c r="Q229" s="206">
        <f>SUM(Q224:Q228)</f>
        <v>449</v>
      </c>
      <c r="R229" s="289">
        <v>88</v>
      </c>
      <c r="U229" s="276" t="s">
        <v>891</v>
      </c>
      <c r="V229" s="275"/>
      <c r="W229" s="177">
        <v>3.73</v>
      </c>
    </row>
    <row r="230" spans="1:23">
      <c r="A230" s="223" t="s">
        <v>760</v>
      </c>
      <c r="B230" s="206">
        <f>SUM(B224:B229)</f>
        <v>453</v>
      </c>
      <c r="C230" s="289">
        <f>SUM(C224:C229)</f>
        <v>88</v>
      </c>
      <c r="U230" s="100" t="s">
        <v>760</v>
      </c>
      <c r="V230" s="100"/>
      <c r="W230" s="100">
        <f>SUM(W224:W229)</f>
        <v>88</v>
      </c>
    </row>
    <row r="231" spans="1:23">
      <c r="A231" s="258"/>
      <c r="B231" s="382"/>
      <c r="C231" s="381"/>
    </row>
    <row r="232" spans="1:23">
      <c r="A232" s="240" t="s">
        <v>945</v>
      </c>
      <c r="F232" s="240" t="s">
        <v>946</v>
      </c>
      <c r="K232" s="240" t="s">
        <v>906</v>
      </c>
      <c r="P232" s="240" t="s">
        <v>947</v>
      </c>
      <c r="U232" s="240" t="s">
        <v>947</v>
      </c>
    </row>
    <row r="233" spans="1:23">
      <c r="A233" s="196" t="s">
        <v>630</v>
      </c>
      <c r="B233" s="276">
        <v>75</v>
      </c>
      <c r="C233" s="276">
        <v>34.11</v>
      </c>
      <c r="F233" s="276" t="s">
        <v>799</v>
      </c>
      <c r="G233" s="410" t="s">
        <v>443</v>
      </c>
      <c r="H233" s="178">
        <v>39.44</v>
      </c>
      <c r="K233" s="276" t="s">
        <v>487</v>
      </c>
      <c r="L233" s="389" t="s">
        <v>907</v>
      </c>
      <c r="M233" s="196">
        <v>52.17</v>
      </c>
      <c r="P233" s="196" t="s">
        <v>911</v>
      </c>
      <c r="Q233" s="276">
        <v>68</v>
      </c>
      <c r="R233" s="276">
        <v>36.04</v>
      </c>
      <c r="U233" s="276" t="s">
        <v>928</v>
      </c>
      <c r="V233" s="275" t="s">
        <v>436</v>
      </c>
      <c r="W233" s="276">
        <v>44.54</v>
      </c>
    </row>
    <row r="234" spans="1:23">
      <c r="A234" s="196" t="s">
        <v>929</v>
      </c>
      <c r="B234" s="177">
        <v>150</v>
      </c>
      <c r="C234" s="276">
        <v>12.57</v>
      </c>
      <c r="F234" s="276" t="s">
        <v>490</v>
      </c>
      <c r="G234" s="411"/>
      <c r="H234" s="177">
        <v>8</v>
      </c>
      <c r="K234" s="276" t="s">
        <v>905</v>
      </c>
      <c r="L234" s="390"/>
      <c r="M234" s="196">
        <v>11.2</v>
      </c>
      <c r="P234" s="196" t="s">
        <v>912</v>
      </c>
      <c r="Q234" s="177">
        <v>150</v>
      </c>
      <c r="R234" s="276">
        <v>15.24</v>
      </c>
      <c r="U234" s="276" t="s">
        <v>788</v>
      </c>
      <c r="V234" s="177">
        <v>24</v>
      </c>
      <c r="W234" s="276">
        <v>7.3</v>
      </c>
    </row>
    <row r="235" spans="1:23">
      <c r="A235" s="196" t="s">
        <v>711</v>
      </c>
      <c r="B235" s="177">
        <v>25</v>
      </c>
      <c r="C235" s="276">
        <v>7.41</v>
      </c>
      <c r="F235" s="276" t="s">
        <v>63</v>
      </c>
      <c r="G235" s="275">
        <v>200</v>
      </c>
      <c r="H235" s="177">
        <v>22.9</v>
      </c>
      <c r="K235" s="297" t="s">
        <v>63</v>
      </c>
      <c r="L235" s="284">
        <v>200</v>
      </c>
      <c r="M235" s="276">
        <v>22.9</v>
      </c>
      <c r="P235" s="196" t="s">
        <v>711</v>
      </c>
      <c r="Q235" s="177">
        <v>37</v>
      </c>
      <c r="R235" s="276">
        <v>11.19</v>
      </c>
      <c r="U235" s="177" t="s">
        <v>618</v>
      </c>
      <c r="V235" s="177">
        <v>43</v>
      </c>
      <c r="W235" s="177">
        <v>4.67</v>
      </c>
    </row>
    <row r="236" spans="1:23">
      <c r="A236" s="276" t="s">
        <v>913</v>
      </c>
      <c r="B236" s="275">
        <v>200</v>
      </c>
      <c r="C236" s="276">
        <v>22.9</v>
      </c>
      <c r="F236" s="276" t="s">
        <v>891</v>
      </c>
      <c r="G236" s="275"/>
      <c r="H236" s="177">
        <v>3.73</v>
      </c>
      <c r="K236" s="276" t="s">
        <v>891</v>
      </c>
      <c r="L236" s="275"/>
      <c r="M236" s="177">
        <v>3.73</v>
      </c>
      <c r="P236" s="276" t="s">
        <v>913</v>
      </c>
      <c r="Q236" s="275">
        <v>200</v>
      </c>
      <c r="R236" s="276">
        <v>22.9</v>
      </c>
      <c r="U236" s="177" t="s">
        <v>930</v>
      </c>
      <c r="V236" s="177">
        <v>22</v>
      </c>
      <c r="W236" s="276">
        <v>6.86</v>
      </c>
    </row>
    <row r="237" spans="1:23">
      <c r="A237" s="276" t="s">
        <v>942</v>
      </c>
      <c r="B237" s="275" t="s">
        <v>948</v>
      </c>
      <c r="C237" s="276">
        <v>8.3800000000000008</v>
      </c>
      <c r="F237" s="324" t="s">
        <v>792</v>
      </c>
      <c r="G237" s="317" t="s">
        <v>949</v>
      </c>
      <c r="H237" s="317">
        <v>15.93</v>
      </c>
      <c r="K237" s="161" t="s">
        <v>760</v>
      </c>
      <c r="L237" s="262">
        <v>506</v>
      </c>
      <c r="M237" s="292">
        <f>SUM(M233:M236)</f>
        <v>90.000000000000014</v>
      </c>
      <c r="P237" s="276" t="s">
        <v>914</v>
      </c>
      <c r="Q237" s="275"/>
      <c r="R237" s="276">
        <v>4.63</v>
      </c>
      <c r="U237" s="297" t="s">
        <v>63</v>
      </c>
      <c r="V237" s="284">
        <v>200</v>
      </c>
      <c r="W237" s="311">
        <v>22.9</v>
      </c>
    </row>
    <row r="238" spans="1:23">
      <c r="A238" s="276" t="s">
        <v>914</v>
      </c>
      <c r="B238" s="275"/>
      <c r="C238" s="276">
        <v>4.63</v>
      </c>
      <c r="F238" s="271" t="s">
        <v>760</v>
      </c>
      <c r="G238" s="328"/>
      <c r="H238" s="271">
        <f>SUM(H233:H237)</f>
        <v>90</v>
      </c>
      <c r="P238" s="223" t="s">
        <v>760</v>
      </c>
      <c r="Q238" s="206">
        <f>SUM(Q233:Q237)</f>
        <v>455</v>
      </c>
      <c r="R238" s="289">
        <f>SUM(R233:R237)</f>
        <v>90</v>
      </c>
      <c r="U238" s="276" t="s">
        <v>891</v>
      </c>
      <c r="V238" s="275"/>
      <c r="W238" s="177">
        <v>3.73</v>
      </c>
    </row>
    <row r="239" spans="1:23">
      <c r="A239" s="223" t="s">
        <v>760</v>
      </c>
      <c r="B239" s="206">
        <f>SUM(B233:B238)</f>
        <v>450</v>
      </c>
      <c r="C239" s="289">
        <f>SUM(C233:C238)</f>
        <v>90</v>
      </c>
      <c r="U239" s="100" t="s">
        <v>760</v>
      </c>
      <c r="V239" s="100"/>
      <c r="W239" s="100">
        <f>SUM(W233:W238)</f>
        <v>90</v>
      </c>
    </row>
    <row r="241" spans="1:23">
      <c r="A241" s="240" t="s">
        <v>950</v>
      </c>
      <c r="F241" s="240" t="s">
        <v>951</v>
      </c>
      <c r="K241" s="240" t="s">
        <v>950</v>
      </c>
      <c r="P241" s="240" t="s">
        <v>952</v>
      </c>
      <c r="U241" s="240" t="s">
        <v>952</v>
      </c>
    </row>
    <row r="242" spans="1:23">
      <c r="A242" s="196" t="s">
        <v>630</v>
      </c>
      <c r="B242" s="276">
        <v>75</v>
      </c>
      <c r="C242" s="276">
        <v>34.11</v>
      </c>
      <c r="F242" s="276" t="s">
        <v>799</v>
      </c>
      <c r="G242" s="410" t="s">
        <v>443</v>
      </c>
      <c r="H242" s="178">
        <v>39.44</v>
      </c>
      <c r="K242" s="276" t="s">
        <v>487</v>
      </c>
      <c r="L242" s="389" t="s">
        <v>904</v>
      </c>
      <c r="M242" s="196">
        <v>48.85</v>
      </c>
      <c r="P242" s="196" t="s">
        <v>911</v>
      </c>
      <c r="Q242" s="276">
        <v>68</v>
      </c>
      <c r="R242" s="276">
        <v>36.04</v>
      </c>
      <c r="U242" s="276" t="s">
        <v>928</v>
      </c>
      <c r="V242" s="275" t="s">
        <v>436</v>
      </c>
      <c r="W242" s="276">
        <v>44.54</v>
      </c>
    </row>
    <row r="243" spans="1:23">
      <c r="A243" s="196" t="s">
        <v>929</v>
      </c>
      <c r="B243" s="177">
        <v>150</v>
      </c>
      <c r="C243" s="276">
        <v>12.57</v>
      </c>
      <c r="F243" s="276" t="s">
        <v>490</v>
      </c>
      <c r="G243" s="411"/>
      <c r="H243" s="177">
        <v>7.82</v>
      </c>
      <c r="K243" s="276" t="s">
        <v>905</v>
      </c>
      <c r="L243" s="390"/>
      <c r="M243" s="196">
        <v>12.52</v>
      </c>
      <c r="P243" s="196" t="s">
        <v>912</v>
      </c>
      <c r="Q243" s="177">
        <v>150</v>
      </c>
      <c r="R243" s="276">
        <v>15.24</v>
      </c>
      <c r="U243" s="276" t="s">
        <v>788</v>
      </c>
      <c r="V243" s="177">
        <v>24</v>
      </c>
      <c r="W243" s="276">
        <v>7.3</v>
      </c>
    </row>
    <row r="244" spans="1:23">
      <c r="A244" s="196" t="s">
        <v>711</v>
      </c>
      <c r="B244" s="177">
        <v>32</v>
      </c>
      <c r="C244" s="276">
        <v>9.51</v>
      </c>
      <c r="F244" s="276" t="s">
        <v>63</v>
      </c>
      <c r="G244" s="275">
        <v>200</v>
      </c>
      <c r="H244" s="177">
        <v>22.9</v>
      </c>
      <c r="K244" s="297" t="s">
        <v>63</v>
      </c>
      <c r="L244" s="284">
        <v>200</v>
      </c>
      <c r="M244" s="311">
        <v>22.9</v>
      </c>
      <c r="P244" s="196" t="s">
        <v>711</v>
      </c>
      <c r="Q244" s="177">
        <v>16</v>
      </c>
      <c r="R244" s="276">
        <v>4.6900000000000004</v>
      </c>
      <c r="U244" s="177" t="s">
        <v>618</v>
      </c>
      <c r="V244" s="177">
        <v>43</v>
      </c>
      <c r="W244" s="177">
        <v>4.67</v>
      </c>
    </row>
    <row r="245" spans="1:23">
      <c r="A245" s="276" t="s">
        <v>913</v>
      </c>
      <c r="B245" s="275">
        <v>200</v>
      </c>
      <c r="C245" s="276">
        <v>22.9</v>
      </c>
      <c r="F245" s="276" t="s">
        <v>891</v>
      </c>
      <c r="G245" s="275"/>
      <c r="H245" s="177">
        <v>3.73</v>
      </c>
      <c r="K245" s="276" t="s">
        <v>891</v>
      </c>
      <c r="L245" s="275"/>
      <c r="M245" s="177">
        <v>3.73</v>
      </c>
      <c r="P245" s="276" t="s">
        <v>913</v>
      </c>
      <c r="Q245" s="275">
        <v>200</v>
      </c>
      <c r="R245" s="276">
        <v>22.9</v>
      </c>
      <c r="U245" s="297" t="s">
        <v>63</v>
      </c>
      <c r="V245" s="284">
        <v>200</v>
      </c>
      <c r="W245" s="311">
        <v>22.9</v>
      </c>
    </row>
    <row r="246" spans="1:23">
      <c r="A246" s="276" t="s">
        <v>914</v>
      </c>
      <c r="B246" s="275"/>
      <c r="C246" s="276">
        <v>4.63</v>
      </c>
      <c r="F246" s="177" t="s">
        <v>892</v>
      </c>
      <c r="G246" s="277" t="s">
        <v>893</v>
      </c>
      <c r="H246" s="177">
        <v>29.7</v>
      </c>
      <c r="K246" s="394" t="s">
        <v>944</v>
      </c>
      <c r="L246" s="397">
        <v>45</v>
      </c>
      <c r="M246" s="394">
        <v>20.56</v>
      </c>
      <c r="P246" s="276" t="s">
        <v>914</v>
      </c>
      <c r="Q246" s="275"/>
      <c r="R246" s="276">
        <v>4.63</v>
      </c>
      <c r="U246" s="276" t="s">
        <v>891</v>
      </c>
      <c r="V246" s="275"/>
      <c r="W246" s="177">
        <v>3.73</v>
      </c>
    </row>
    <row r="247" spans="1:23">
      <c r="A247" s="394" t="s">
        <v>913</v>
      </c>
      <c r="B247" s="397"/>
      <c r="C247" s="394">
        <v>22.9</v>
      </c>
      <c r="F247" s="317" t="s">
        <v>894</v>
      </c>
      <c r="G247" s="317" t="s">
        <v>895</v>
      </c>
      <c r="H247" s="317">
        <v>21.41</v>
      </c>
      <c r="K247" s="394" t="s">
        <v>792</v>
      </c>
      <c r="L247" s="397">
        <v>100</v>
      </c>
      <c r="M247" s="394">
        <v>16.440000000000001</v>
      </c>
      <c r="P247" s="276" t="s">
        <v>953</v>
      </c>
      <c r="Q247" s="275">
        <v>100</v>
      </c>
      <c r="R247" s="276">
        <v>41.5</v>
      </c>
      <c r="U247" s="412" t="s">
        <v>63</v>
      </c>
      <c r="V247" s="413">
        <v>200</v>
      </c>
      <c r="W247" s="414">
        <v>22.9</v>
      </c>
    </row>
    <row r="248" spans="1:23">
      <c r="A248" s="394" t="s">
        <v>954</v>
      </c>
      <c r="B248" s="397">
        <v>100</v>
      </c>
      <c r="C248" s="394">
        <v>18.38</v>
      </c>
      <c r="F248" s="271" t="s">
        <v>760</v>
      </c>
      <c r="G248" s="328">
        <v>567</v>
      </c>
      <c r="H248" s="271">
        <f>SUM(H242:H247)</f>
        <v>125</v>
      </c>
      <c r="K248" s="161" t="s">
        <v>760</v>
      </c>
      <c r="L248" s="262">
        <v>506</v>
      </c>
      <c r="M248" s="292">
        <f>SUM(M242:M247)</f>
        <v>125.00000000000001</v>
      </c>
      <c r="P248" s="223" t="s">
        <v>760</v>
      </c>
      <c r="Q248" s="275"/>
      <c r="R248" s="161">
        <f>SUM(R242:R247)</f>
        <v>125</v>
      </c>
      <c r="U248" s="399" t="s">
        <v>940</v>
      </c>
      <c r="V248" s="399">
        <v>116</v>
      </c>
      <c r="W248" s="399">
        <v>18.96</v>
      </c>
    </row>
    <row r="249" spans="1:23">
      <c r="A249" s="223" t="s">
        <v>760</v>
      </c>
      <c r="B249" s="275"/>
      <c r="C249" s="161">
        <f>SUM(C242:C248)</f>
        <v>125</v>
      </c>
      <c r="U249" s="100" t="s">
        <v>760</v>
      </c>
      <c r="V249" s="100"/>
      <c r="W249" s="100">
        <f>SUM(W242:W248)</f>
        <v>125</v>
      </c>
    </row>
  </sheetData>
  <mergeCells count="17">
    <mergeCell ref="G211:G212"/>
    <mergeCell ref="L224:L225"/>
    <mergeCell ref="L126:L127"/>
    <mergeCell ref="F200:H200"/>
    <mergeCell ref="U200:V200"/>
    <mergeCell ref="G202:G203"/>
    <mergeCell ref="L202:L203"/>
    <mergeCell ref="F102:H102"/>
    <mergeCell ref="U102:V102"/>
    <mergeCell ref="G104:G105"/>
    <mergeCell ref="L104:L105"/>
    <mergeCell ref="G113:G114"/>
    <mergeCell ref="B10:B11"/>
    <mergeCell ref="B17:B18"/>
    <mergeCell ref="B27:B28"/>
    <mergeCell ref="B34:B35"/>
    <mergeCell ref="B41:B4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хим состав блюд</vt:lpstr>
      <vt:lpstr>88 руб с 02.09.24</vt:lpstr>
      <vt:lpstr>85 руб с 02.09.24</vt:lpstr>
      <vt:lpstr>1-4кл ОВЗ 170руб с 02.09.24</vt:lpstr>
      <vt:lpstr>5-11 ОВЗ 125руб  с 02.09.24</vt:lpstr>
      <vt:lpstr>90 руб мобилиз 5-11</vt:lpstr>
      <vt:lpstr>Сводное</vt:lpstr>
      <vt:lpstr>сводное с 14.10</vt:lpstr>
      <vt:lpstr>замены</vt:lpstr>
      <vt:lpstr>дети 13 шк </vt:lpstr>
      <vt:lpstr>Лист1</vt:lpstr>
      <vt:lpstr>Лист2</vt:lpstr>
      <vt:lpstr>Лист3</vt:lpstr>
      <vt:lpstr>Лист4</vt:lpstr>
      <vt:lpstr>Лист5</vt:lpstr>
      <vt:lpstr>Лист15</vt:lpstr>
      <vt:lpstr>Лист6</vt:lpstr>
      <vt:lpstr>22 шк меню аллергика</vt:lpstr>
      <vt:lpstr>меню с гор и выходом 100</vt:lpstr>
      <vt:lpstr>1-4 кл с 13.01.25</vt:lpstr>
      <vt:lpstr>1-4 кл.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13</cp:revision>
  <cp:lastPrinted>2025-01-10T11:34:38Z</cp:lastPrinted>
  <dcterms:created xsi:type="dcterms:W3CDTF">2006-09-16T00:00:00Z</dcterms:created>
  <dcterms:modified xsi:type="dcterms:W3CDTF">2025-01-20T12:05:24Z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23D80A72D22B414AA187FF6BC22AE5DB_12</vt:lpwstr>
  </property>
  <property fmtid="{D5CDD505-2E9C-101B-9397-08002B2CF9AE}" pid="3" name="KSOProductBuildVer">
    <vt:lpwstr>1049-12.2.0.17119</vt:lpwstr>
  </property>
</Properties>
</file>